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Yash.Ajmera\AppData\Local\Microsoft\Windows\INetCache\Content.Outlook\XUP6RQQH\"/>
    </mc:Choice>
  </mc:AlternateContent>
  <xr:revisionPtr revIDLastSave="0" documentId="13_ncr:1_{9D93927B-DAD8-4CD2-8BF8-66FFF81AE525}" xr6:coauthVersionLast="47" xr6:coauthVersionMax="47" xr10:uidLastSave="{00000000-0000-0000-0000-000000000000}"/>
  <bookViews>
    <workbookView xWindow="-110" yWindow="-110" windowWidth="19420" windowHeight="11500" xr2:uid="{AC76BD30-0DC8-485E-9B04-2C7F0ADA43F6}"/>
  </bookViews>
  <sheets>
    <sheet name="Objectives and Context" sheetId="5" r:id="rId1"/>
    <sheet name="How to use" sheetId="11" r:id="rId2"/>
    <sheet name="Score summary" sheetId="7" r:id="rId3"/>
    <sheet name="Questionnaire" sheetId="3" r:id="rId4"/>
    <sheet name="Scoring - Do not edit" sheetId="6" state="hidden" r:id="rId5"/>
    <sheet name="Data - Do not edit" sheetId="9"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7" l="1"/>
  <c r="E24" i="7"/>
  <c r="D44" i="3" l="1"/>
  <c r="D83" i="3"/>
  <c r="D82" i="3"/>
  <c r="D81" i="3"/>
  <c r="D80" i="3"/>
  <c r="D79" i="3"/>
  <c r="D78" i="3"/>
  <c r="D77" i="3"/>
  <c r="D76" i="3"/>
  <c r="D71" i="3"/>
  <c r="D70" i="3"/>
  <c r="D69" i="3"/>
  <c r="D68" i="3"/>
  <c r="D67" i="3"/>
  <c r="D66" i="3"/>
  <c r="D65" i="3"/>
  <c r="D64" i="3"/>
  <c r="D59" i="3"/>
  <c r="D58" i="3"/>
  <c r="D57" i="3"/>
  <c r="D56" i="3"/>
  <c r="D55" i="3"/>
  <c r="D54" i="3"/>
  <c r="D53" i="3"/>
  <c r="D52" i="3"/>
  <c r="D51" i="3"/>
  <c r="D50" i="3"/>
  <c r="D49" i="3"/>
  <c r="D48" i="3"/>
  <c r="D47" i="3"/>
  <c r="D46" i="3"/>
  <c r="D45" i="3"/>
  <c r="D39" i="3"/>
  <c r="D38" i="3"/>
  <c r="D37" i="3"/>
  <c r="H11" i="7" a="1"/>
  <c r="H11" i="7" s="1"/>
  <c r="E25" i="7"/>
  <c r="E26" i="7" l="1"/>
  <c r="G20" i="6"/>
  <c r="E20" i="6"/>
  <c r="E21" i="6"/>
  <c r="H10" i="7"/>
  <c r="H9" i="7"/>
  <c r="G50" i="6"/>
  <c r="G51" i="6"/>
  <c r="G52" i="6"/>
  <c r="G53" i="6"/>
  <c r="G54" i="6"/>
  <c r="G55" i="6"/>
  <c r="G56" i="6"/>
  <c r="G49" i="6"/>
  <c r="G44" i="6"/>
  <c r="G45" i="6"/>
  <c r="G46" i="6"/>
  <c r="G47" i="6"/>
  <c r="G27" i="6"/>
  <c r="G28" i="6"/>
  <c r="G29" i="6"/>
  <c r="G30" i="6"/>
  <c r="G31" i="6"/>
  <c r="G32" i="6"/>
  <c r="G33" i="6"/>
  <c r="G34" i="6"/>
  <c r="G35" i="6"/>
  <c r="G36" i="6"/>
  <c r="G37" i="6"/>
  <c r="G38" i="6"/>
  <c r="E50" i="6"/>
  <c r="E51" i="6"/>
  <c r="E52" i="6"/>
  <c r="E53" i="6"/>
  <c r="E54" i="6"/>
  <c r="E55" i="6"/>
  <c r="E56" i="6"/>
  <c r="E49" i="6"/>
  <c r="E41" i="6"/>
  <c r="E42" i="6"/>
  <c r="E43" i="6"/>
  <c r="E44" i="6"/>
  <c r="E45" i="6"/>
  <c r="E46" i="6"/>
  <c r="E47" i="6"/>
  <c r="E24" i="6"/>
  <c r="E25" i="6"/>
  <c r="E26" i="6"/>
  <c r="E27" i="6"/>
  <c r="E28" i="6"/>
  <c r="E29" i="6"/>
  <c r="E30" i="6"/>
  <c r="E31" i="6"/>
  <c r="E32" i="6"/>
  <c r="E33" i="6"/>
  <c r="E34" i="6"/>
  <c r="E35" i="6"/>
  <c r="E36" i="6"/>
  <c r="E37" i="6"/>
  <c r="E38" i="6"/>
  <c r="G41" i="6"/>
  <c r="G42" i="6"/>
  <c r="G43" i="6"/>
  <c r="G40" i="6"/>
  <c r="G24" i="6"/>
  <c r="G25" i="6"/>
  <c r="G26" i="6"/>
  <c r="G23" i="6"/>
  <c r="G21" i="6"/>
  <c r="E40" i="6"/>
  <c r="H8" i="7"/>
  <c r="G19" i="6"/>
  <c r="E23" i="6"/>
  <c r="E19" i="6"/>
  <c r="H20" i="6" l="1"/>
  <c r="H19" i="6"/>
  <c r="F49" i="6"/>
  <c r="I49" i="6" s="1"/>
  <c r="J49" i="6" s="1"/>
  <c r="H49" i="6"/>
  <c r="F56" i="6"/>
  <c r="I56" i="6" s="1"/>
  <c r="J56" i="6" s="1"/>
  <c r="H56" i="6"/>
  <c r="F54" i="6"/>
  <c r="I54" i="6" s="1"/>
  <c r="J54" i="6" s="1"/>
  <c r="H54" i="6"/>
  <c r="F52" i="6"/>
  <c r="I52" i="6" s="1"/>
  <c r="J52" i="6" s="1"/>
  <c r="H52" i="6"/>
  <c r="F51" i="6"/>
  <c r="I51" i="6" s="1"/>
  <c r="J51" i="6" s="1"/>
  <c r="H51" i="6"/>
  <c r="F50" i="6"/>
  <c r="I50" i="6" s="1"/>
  <c r="J50" i="6" s="1"/>
  <c r="H50" i="6"/>
  <c r="F55" i="6"/>
  <c r="I55" i="6" s="1"/>
  <c r="J55" i="6" s="1"/>
  <c r="H55" i="6"/>
  <c r="F53" i="6"/>
  <c r="I53" i="6" s="1"/>
  <c r="J53" i="6" s="1"/>
  <c r="H53" i="6"/>
  <c r="F47" i="6"/>
  <c r="I47" i="6" s="1"/>
  <c r="J47" i="6" s="1"/>
  <c r="H47" i="6"/>
  <c r="F46" i="6"/>
  <c r="I46" i="6" s="1"/>
  <c r="J46" i="6" s="1"/>
  <c r="H46" i="6"/>
  <c r="F45" i="6"/>
  <c r="I45" i="6" s="1"/>
  <c r="J45" i="6" s="1"/>
  <c r="H45" i="6"/>
  <c r="F44" i="6"/>
  <c r="I44" i="6" s="1"/>
  <c r="J44" i="6" s="1"/>
  <c r="H44" i="6"/>
  <c r="F42" i="6"/>
  <c r="I42" i="6" s="1"/>
  <c r="J42" i="6" s="1"/>
  <c r="H42" i="6"/>
  <c r="F41" i="6"/>
  <c r="I41" i="6" s="1"/>
  <c r="J41" i="6" s="1"/>
  <c r="H41" i="6"/>
  <c r="F40" i="6"/>
  <c r="I40" i="6" s="1"/>
  <c r="J40" i="6" s="1"/>
  <c r="H40" i="6"/>
  <c r="F43" i="6"/>
  <c r="I43" i="6" s="1"/>
  <c r="J43" i="6" s="1"/>
  <c r="H43" i="6"/>
  <c r="F26" i="6"/>
  <c r="I26" i="6" s="1"/>
  <c r="J26" i="6" s="1"/>
  <c r="H26" i="6"/>
  <c r="F33" i="6"/>
  <c r="I33" i="6" s="1"/>
  <c r="J33" i="6" s="1"/>
  <c r="H33" i="6"/>
  <c r="F32" i="6"/>
  <c r="I32" i="6" s="1"/>
  <c r="J32" i="6" s="1"/>
  <c r="H32" i="6"/>
  <c r="F30" i="6"/>
  <c r="I30" i="6" s="1"/>
  <c r="J30" i="6" s="1"/>
  <c r="H30" i="6"/>
  <c r="F29" i="6"/>
  <c r="I29" i="6" s="1"/>
  <c r="J29" i="6" s="1"/>
  <c r="H29" i="6"/>
  <c r="F27" i="6"/>
  <c r="I27" i="6" s="1"/>
  <c r="J27" i="6" s="1"/>
  <c r="H27" i="6"/>
  <c r="F25" i="6"/>
  <c r="I25" i="6" s="1"/>
  <c r="H25" i="6"/>
  <c r="F38" i="6"/>
  <c r="I38" i="6" s="1"/>
  <c r="J38" i="6" s="1"/>
  <c r="H38" i="6"/>
  <c r="F37" i="6"/>
  <c r="I37" i="6" s="1"/>
  <c r="J37" i="6" s="1"/>
  <c r="H37" i="6"/>
  <c r="F36" i="6"/>
  <c r="I36" i="6" s="1"/>
  <c r="J36" i="6" s="1"/>
  <c r="H36" i="6"/>
  <c r="F35" i="6"/>
  <c r="I35" i="6" s="1"/>
  <c r="J35" i="6" s="1"/>
  <c r="H35" i="6"/>
  <c r="F34" i="6"/>
  <c r="I34" i="6" s="1"/>
  <c r="J34" i="6" s="1"/>
  <c r="H34" i="6"/>
  <c r="F31" i="6"/>
  <c r="I31" i="6" s="1"/>
  <c r="J31" i="6" s="1"/>
  <c r="H31" i="6"/>
  <c r="F28" i="6"/>
  <c r="I28" i="6" s="1"/>
  <c r="J28" i="6" s="1"/>
  <c r="H28" i="6"/>
  <c r="H24" i="6"/>
  <c r="F24" i="6"/>
  <c r="I24" i="6" s="1"/>
  <c r="J24" i="6" s="1"/>
  <c r="F23" i="6"/>
  <c r="I23" i="6" s="1"/>
  <c r="J23" i="6" s="1"/>
  <c r="H23" i="6"/>
  <c r="H21" i="6"/>
  <c r="F21" i="6"/>
  <c r="F19" i="6"/>
  <c r="F20" i="6"/>
  <c r="I21" i="6" l="1"/>
  <c r="J21" i="6" s="1"/>
  <c r="I19" i="6"/>
  <c r="J19" i="6" s="1"/>
  <c r="I20" i="6"/>
  <c r="J20" i="6" s="1"/>
  <c r="J48" i="6"/>
  <c r="J25" i="6"/>
  <c r="J57" i="6"/>
  <c r="H22" i="6"/>
  <c r="C34" i="7" s="1"/>
  <c r="H57" i="6"/>
  <c r="C37" i="7" s="1"/>
  <c r="H48" i="6"/>
  <c r="C36" i="7" s="1"/>
  <c r="H39" i="6"/>
  <c r="C35" i="7" s="1"/>
  <c r="J22" i="6" l="1"/>
  <c r="D34" i="7" s="1"/>
  <c r="E34" i="7" s="1"/>
  <c r="J39" i="6"/>
  <c r="H58" i="6"/>
  <c r="C38" i="7" s="1"/>
  <c r="D37" i="7"/>
  <c r="D36" i="7"/>
  <c r="E37" i="7" l="1"/>
  <c r="E36" i="7"/>
  <c r="J58" i="6"/>
  <c r="D38" i="7" s="1"/>
  <c r="D35" i="7"/>
  <c r="E35" i="7" l="1"/>
  <c r="E38" i="7"/>
  <c r="C30" i="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<sst xmlns="http://schemas.openxmlformats.org/spreadsheetml/2006/main" count="507" uniqueCount="226">
  <si>
    <t>Question</t>
  </si>
  <si>
    <t>Response</t>
  </si>
  <si>
    <t>Score</t>
  </si>
  <si>
    <t>Your response</t>
  </si>
  <si>
    <t>a)</t>
  </si>
  <si>
    <t>b)</t>
  </si>
  <si>
    <t>Yes</t>
  </si>
  <si>
    <t>No</t>
  </si>
  <si>
    <t>Summary</t>
  </si>
  <si>
    <t>Sheet</t>
  </si>
  <si>
    <t>Description</t>
  </si>
  <si>
    <t>Questionnaire</t>
  </si>
  <si>
    <t>Field</t>
  </si>
  <si>
    <t>Input</t>
  </si>
  <si>
    <t>Parameter</t>
  </si>
  <si>
    <t>#</t>
  </si>
  <si>
    <t>Dimension</t>
  </si>
  <si>
    <t>Outcome</t>
  </si>
  <si>
    <t>Total</t>
  </si>
  <si>
    <t>Scoring</t>
  </si>
  <si>
    <r>
      <rPr>
        <b/>
        <sz val="11"/>
        <color theme="1"/>
        <rFont val="Calibri"/>
        <family val="2"/>
        <scheme val="minor"/>
      </rPr>
      <t>Note:</t>
    </r>
    <r>
      <rPr>
        <sz val="11"/>
        <color theme="1"/>
        <rFont val="Calibri"/>
        <family val="2"/>
        <scheme val="minor"/>
      </rPr>
      <t xml:space="preserve"> Do not edit or modify this sheet</t>
    </r>
  </si>
  <si>
    <t>This sheet automatically calculates the score as per your responses</t>
  </si>
  <si>
    <t>Data</t>
  </si>
  <si>
    <t>This sheet contains all the background data for the drop-down menu of the responses</t>
  </si>
  <si>
    <t>Background</t>
  </si>
  <si>
    <t>GERS score</t>
  </si>
  <si>
    <t>How to use this tool</t>
  </si>
  <si>
    <t>How to use</t>
  </si>
  <si>
    <t>Step 2: Complete the Questionnaire</t>
  </si>
  <si>
    <t>Objectives</t>
  </si>
  <si>
    <t>Context</t>
  </si>
  <si>
    <t>Your score</t>
  </si>
  <si>
    <t>Maximum score</t>
  </si>
  <si>
    <t>How the scoring works</t>
  </si>
  <si>
    <t>Dimension 1: Outcome</t>
  </si>
  <si>
    <t>Legend</t>
  </si>
  <si>
    <t>Multiplier</t>
  </si>
  <si>
    <t>1.1.1</t>
  </si>
  <si>
    <t>2.1.1</t>
  </si>
  <si>
    <t>2.1.2</t>
  </si>
  <si>
    <t>2.1.3</t>
  </si>
  <si>
    <t>2.1.4</t>
  </si>
  <si>
    <t>2.2.1</t>
  </si>
  <si>
    <t>2.2.2</t>
  </si>
  <si>
    <t>2.2.3</t>
  </si>
  <si>
    <t>3.1.1</t>
  </si>
  <si>
    <t>3.1.2</t>
  </si>
  <si>
    <t>3.1.3</t>
  </si>
  <si>
    <t>3.1.4</t>
  </si>
  <si>
    <t>3.2.1</t>
  </si>
  <si>
    <t>3.2.2</t>
  </si>
  <si>
    <t>3.2.3</t>
  </si>
  <si>
    <t>3.2.4</t>
  </si>
  <si>
    <t>Respondent's score</t>
  </si>
  <si>
    <t>Max score</t>
  </si>
  <si>
    <t>User input needed</t>
  </si>
  <si>
    <t>Step 1: Fill in your background information in the yellow cells</t>
  </si>
  <si>
    <t>Diversity data publication</t>
  </si>
  <si>
    <t>4.1.1</t>
  </si>
  <si>
    <t>4.1.2</t>
  </si>
  <si>
    <t>4.2.1</t>
  </si>
  <si>
    <t>4.2.2</t>
  </si>
  <si>
    <t>2.2.4</t>
  </si>
  <si>
    <t>4.1.3</t>
  </si>
  <si>
    <t>4.1.4</t>
  </si>
  <si>
    <t>4.2.3</t>
  </si>
  <si>
    <t>4.2.4</t>
  </si>
  <si>
    <t>Dimension 1 – Outcome</t>
  </si>
  <si>
    <t>Your %</t>
  </si>
  <si>
    <t>What is the full name of your company?</t>
  </si>
  <si>
    <t>This is your main output page. The sheet will automatically display your background information and final GERS score once you complete the questionnaire</t>
  </si>
  <si>
    <t>Step 3: View your score</t>
  </si>
  <si>
    <t>Full name of the company</t>
  </si>
  <si>
    <t>Term</t>
  </si>
  <si>
    <t>Score * Multiplier</t>
  </si>
  <si>
    <t>User input</t>
  </si>
  <si>
    <t>Your final GERS score is</t>
  </si>
  <si>
    <t>Score summary</t>
  </si>
  <si>
    <t>Background details of the company</t>
  </si>
  <si>
    <t>Common terms used</t>
  </si>
  <si>
    <t>Next steps</t>
  </si>
  <si>
    <t>Review your responses in the Questionnaire sheet to identify the 3-4 practices that are not currently in place or are only partially implemented</t>
  </si>
  <si>
    <t>Prioritising these areas will help you strengthen performance and improve your overall GERS score in the next assessment cycle</t>
  </si>
  <si>
    <t>1.2.1</t>
  </si>
  <si>
    <t>2.3.1</t>
  </si>
  <si>
    <t>2.3.2</t>
  </si>
  <si>
    <t>2.3.3</t>
  </si>
  <si>
    <t>2.3.4</t>
  </si>
  <si>
    <t>2.4.1</t>
  </si>
  <si>
    <t>2.4.2</t>
  </si>
  <si>
    <t>2.4.3</t>
  </si>
  <si>
    <t>2.4.4</t>
  </si>
  <si>
    <t>c)</t>
  </si>
  <si>
    <t>d)</t>
  </si>
  <si>
    <t>Others (please specify)</t>
  </si>
  <si>
    <t>Employee</t>
  </si>
  <si>
    <t>Women employees</t>
  </si>
  <si>
    <t>1.3.1</t>
  </si>
  <si>
    <t xml:space="preserve">Dimension 2: Awareness and accountability </t>
  </si>
  <si>
    <t>Diversity guidelines/ incentives</t>
  </si>
  <si>
    <t>Diversity targets and KPIs</t>
  </si>
  <si>
    <t>In the last/ current financial year, have you trained recruiters/ managers on inclusive hiring practices (e.g., objective assessment)?</t>
  </si>
  <si>
    <t>Do you offer monetary rewards (e.g., cash vouchers) to recruiters/ managers who hire and retain more women compared to their peers?</t>
  </si>
  <si>
    <t>Do you provide a higher per-hire reward to employees for referring women candidates (on-roll and off-roll) compared to men?</t>
  </si>
  <si>
    <t>In the last 6 months, have you reviewed progress against gender diversity target with your leadership and identified initiatives to improve?</t>
  </si>
  <si>
    <t>In the last two years, have you published your gender diversity numbers externally (e.g., website, report)?</t>
  </si>
  <si>
    <t>In the last two years, have you estimated the benefits of hiring women (e.g., % attrition of men vs women) using your data, and shared the findings internally?</t>
  </si>
  <si>
    <t>Have you shared written guidelines to recruiters (in-house/ external) on communicating relevant job details to women candidates (e.g., shift options, showing workplace videos/ photos)?</t>
  </si>
  <si>
    <t>Do you provide part-time work options to employees (e.g., 4-5 hours shift instead of full 8-9 hours shift)?</t>
  </si>
  <si>
    <t xml:space="preserve">Dimension 2 – Awareness and accountability </t>
  </si>
  <si>
    <t xml:space="preserve">Awareness and accountability </t>
  </si>
  <si>
    <t>Go to the 'Questionnaire' sheet</t>
  </si>
  <si>
    <t>Fill the fields in the 'Background' table</t>
  </si>
  <si>
    <t>Go to the 'Questionnaire' sheet. You will see a list of survey questions</t>
  </si>
  <si>
    <t>Go to the 'Score summary' sheet to view your final GERS score</t>
  </si>
  <si>
    <t>e)</t>
  </si>
  <si>
    <t>f)</t>
  </si>
  <si>
    <t>Inclusive hiring and flexibility</t>
  </si>
  <si>
    <t>Safety and infrastructure</t>
  </si>
  <si>
    <t>Hotels, motels and resorts</t>
  </si>
  <si>
    <t>Holiday homes, PGs (paying guests) and homestays</t>
  </si>
  <si>
    <t>Backpacking hostels</t>
  </si>
  <si>
    <t>Camping grounds, recreational vehicle parks and trailer parks</t>
  </si>
  <si>
    <t>Co-living spaces</t>
  </si>
  <si>
    <t>Break-up of GERS score*</t>
  </si>
  <si>
    <t>Property</t>
  </si>
  <si>
    <t>Refers to a single establishment operated by an accommodation company</t>
  </si>
  <si>
    <t>Women employees in night shifts</t>
  </si>
  <si>
    <t>Women employees in F&amp;B roles</t>
  </si>
  <si>
    <t>What % of employees (on-roll and off-roll), across all shifts and all properties, are women?</t>
  </si>
  <si>
    <t>What % of employees (on-roll and off-roll) working in night shifts (ending post ~8 PM), across all properties, are women?</t>
  </si>
  <si>
    <t>In the last/ current financial year, have you recognised (e.g., via social media, internal newsletters) recruiters/ managers who hire and retain more women compared to their peers?</t>
  </si>
  <si>
    <t>Do you specify gender diversity requirement (e.g., &gt;10% women profiles) to recruiters/ staffing companies?</t>
  </si>
  <si>
    <t>Diversity sensitisation and skilling</t>
  </si>
  <si>
    <t>Have you pledged and announced (via internal email, newsletter) a company-level gender diversity target (e.g., x% women) for both on-roll and off-roll entry-level roles?</t>
  </si>
  <si>
    <t>Have you set gender diversity targets (e.g., x% women) for both on-roll and off-roll entry-level roles at property/ cluster level?</t>
  </si>
  <si>
    <t>Have you internally documented the qualitative benefits (e.g., improved guest experience) of hiring women for entry-level roles, and shared with managers?</t>
  </si>
  <si>
    <t>In the last two years, have you externally published content on your gender diversity initiatives for entry-level roles (via news articles, blogs)?</t>
  </si>
  <si>
    <t>Dimension 3: Inclusive hiring and flexibility</t>
  </si>
  <si>
    <t>Inclusive hiring practices</t>
  </si>
  <si>
    <t>Do you share existing women employees’ testimonials (e.g., videos via social media, website) to attract women candidates?</t>
  </si>
  <si>
    <t>Flexibility and support</t>
  </si>
  <si>
    <t>Do you offer at least 10 personal/ sick leaves a year to all employees?</t>
  </si>
  <si>
    <t>Do you have a defined overtime pay matrix for employees working beyond their shift timings?</t>
  </si>
  <si>
    <t>Dimension 4: Safety and infrastructure</t>
  </si>
  <si>
    <t>Safety protocols/ practices</t>
  </si>
  <si>
    <t>Safety infrastructure and resources</t>
  </si>
  <si>
    <t>Do you have a standard practice to inform employees about the escalation process for safety issues (e.g., aggressive/ intoxicated guests)?</t>
  </si>
  <si>
    <t>Do all your properties follow at least one of these protocols to ensure employee safety?
1) Open-door service with trolley in the way
2) Room service in pairs at night
3) Service deferral by employees if at risk</t>
  </si>
  <si>
    <t>In the last/ current financial year, have you audited safety measures across all properties and shared an audit report with senior leadership?</t>
  </si>
  <si>
    <t>Do all your properties have sufficient lighting and CCTV coverage in isolated areas (e.g., staff pick-up area), back-office areas (e.g., stairwells), and corridors?</t>
  </si>
  <si>
    <t>Do you provide resources (e.g., SOS button in corridors/ utility areas, uniform-attached panic button) for employees to raise alert in emergency situations?</t>
  </si>
  <si>
    <t>Do at least 50% of your properties offer pick-up and/ or drop support (e.g., reimbursement, common point or door-step) for women employees?</t>
  </si>
  <si>
    <t xml:space="preserve">In the last/ current financial year, have you conducted any safety trainings (e.g., self-defence, conflict deescalation) for women employees? </t>
  </si>
  <si>
    <r>
      <rPr>
        <b/>
        <sz val="11"/>
        <rFont val="Calibri"/>
        <family val="2"/>
        <scheme val="minor"/>
      </rPr>
      <t>Note:</t>
    </r>
    <r>
      <rPr>
        <sz val="11"/>
        <rFont val="Calibri"/>
        <family val="2"/>
        <scheme val="minor"/>
      </rPr>
      <t xml:space="preserve"> Do not edit or modify this sheet</t>
    </r>
  </si>
  <si>
    <t>&gt;=5%</t>
  </si>
  <si>
    <t>&lt;5%</t>
  </si>
  <si>
    <t>Not applicable</t>
  </si>
  <si>
    <t>Dimension 3 – Inclusive hiring and flexibility</t>
  </si>
  <si>
    <t>Dimension 4 – Safety and infrastructure</t>
  </si>
  <si>
    <t>Calculation table</t>
  </si>
  <si>
    <t>For each question, go to the 'Your Response' column</t>
  </si>
  <si>
    <t>Category</t>
  </si>
  <si>
    <t>Count</t>
  </si>
  <si>
    <t>Do at least 50% of your properties display workplace conduct posters (e.g., Do’s/ Don’ts for respectful and fair behaviour at work)?</t>
  </si>
  <si>
    <t>Do at least 50% of your properties display guest conduct protocols (e.g., expected guest behaviour, consequences of misconduct)?</t>
  </si>
  <si>
    <t>Total across dimensions</t>
  </si>
  <si>
    <t>Sub-total per dimension</t>
  </si>
  <si>
    <t>Calculated</t>
  </si>
  <si>
    <t>&gt;=20%</t>
  </si>
  <si>
    <t>&gt;=30%</t>
  </si>
  <si>
    <t>&gt;=15%</t>
  </si>
  <si>
    <t>This is the main survey sheet. Here you will enter your background information, and answer all the questions by selecting an option from the dropdown menus in the 'Your Response' column. Your answers will be scored automatically</t>
  </si>
  <si>
    <t xml:space="preserve">GERS: Accommodation roles </t>
  </si>
  <si>
    <t xml:space="preserve">How many accommodation properties does your company directly operate? </t>
  </si>
  <si>
    <t>What is the total workforce headcount across the accommodation properties you directly operate? (include both on-roll and off-roll employees)</t>
  </si>
  <si>
    <t>Refers to both on-roll and off-roll entry-level employees working at a property</t>
  </si>
  <si>
    <t>&gt;=10%</t>
  </si>
  <si>
    <t>Estimated time to complete: 20–30 minutes</t>
  </si>
  <si>
    <t>Gender Equity Readiness Scorecard (GERS) for accommodation roles</t>
  </si>
  <si>
    <t>Accommodation segments operated by the company</t>
  </si>
  <si>
    <t>Total workforce across all accommodation properties (on-roll + off-roll employees)</t>
  </si>
  <si>
    <t>Number of accommodation properties directly operated</t>
  </si>
  <si>
    <t xml:space="preserve">Summary of questions </t>
  </si>
  <si>
    <t># of questions included in scoring</t>
  </si>
  <si>
    <t>Total # of questions in the tool</t>
  </si>
  <si>
    <t>Questions under 'outcome' dimension</t>
  </si>
  <si>
    <t>Questions under other dimensions</t>
  </si>
  <si>
    <t>Data based on user input</t>
  </si>
  <si>
    <t xml:space="preserve">Max base score (without multiplier) for </t>
  </si>
  <si>
    <t># of questions where your response is 'Not applicable'</t>
  </si>
  <si>
    <t>*Note: Max score excludes questions where 'Not applicable' is selected as the response</t>
  </si>
  <si>
    <t>Which of the following types of accommodation segments does your company operate? (Select 'Yes' for all that apply)</t>
  </si>
  <si>
    <t>Data as per GERS tool</t>
  </si>
  <si>
    <t>POSH – Prevention of Sexual Harassment</t>
  </si>
  <si>
    <t>KPI – Key Performance Indicator</t>
  </si>
  <si>
    <t>NGO – Non-Governmental Organisation</t>
  </si>
  <si>
    <t>PoC – Point of Contact</t>
  </si>
  <si>
    <t>1. The survey assesses gender equity performance across four dimensions: (1) Outcome, which includes three parameters; (2) Awareness and accountability, which includes four parameters; (3) Inclusive hiring and flexibility, which includes two parameters; and (4) Safety and infrastructure, which includes two parameters
2. Each question in the Outcome dimension is assigned a base score of 4, while each question in other dimensions is assigned a base score of 1, along with a multiplier (e.g., 1x, 2x, 3x) based on the effort/ impact potential. The total score is the sum of scores from all questions
3. Where 'Not applicable' is selected as the response, the question is excluded from both your score and maximum score of that dimension
4. The Excel workbook automatically calculates the total score for each question by applying the relevant multiplier to the base score
5. All scores are aggregated in the summary sheet, providing an overall view of gender equity performance across the four dimensions. Manual calculation is not required</t>
  </si>
  <si>
    <t>*Acronyms:</t>
  </si>
  <si>
    <t>Have gender diversity KPIs been linked to the performance reviews and incentives of leaders and managers?*</t>
  </si>
  <si>
    <t>What % of employees (on-roll and off-roll) working in F&amp;B (service and kitchen) roles, across all properties, are women? [Select 'Not applicable' if none of your properties has an F&amp;B operation]*</t>
  </si>
  <si>
    <t>In the last/ current financial year, have you conducted any non-POSH gender sensitisation training to address managers’/ employees’ biases?*</t>
  </si>
  <si>
    <t>Is gender sensitisation (beyond POSH training) included in the onboarding module of new entry-level employees?*</t>
  </si>
  <si>
    <t>Have you established a formal partnership with at least one women-focused hiring channel (e.g., women-focused NGOs, sector skill council)?*</t>
  </si>
  <si>
    <t>Do you have a standard practice of assigning a woman PoC (e.g., supervisor, experienced employee) for entry-level women employees to share their concerns on workplace issues?*</t>
  </si>
  <si>
    <t>Whom to interview to score the organisation</t>
  </si>
  <si>
    <t>Click the dropdown menu and select the response that best fits your organisation</t>
  </si>
  <si>
    <t>Table of contents:</t>
  </si>
  <si>
    <t>If a question doesn’t apply to your operational context, select ‘Not applicable’ as the answer wherever allowed</t>
  </si>
  <si>
    <t xml:space="preserve">a. Data (e.g., headcount, gender diversity) of all properties directly operated by the accommodation company </t>
  </si>
  <si>
    <t>b. Information about hiring policies (e.g., recruiter incentives) and key HR policies (e.g., KPI)</t>
  </si>
  <si>
    <t xml:space="preserve">1. Interview someone in the corporate team who has: </t>
  </si>
  <si>
    <t>2. Ideally interview the HR Head of the company, but in some cases, you could also interview the CEO (for medium accommodation companies) or senior HR manager/ property manager (for large accommodation companies)</t>
  </si>
  <si>
    <t>This sheet provides step-by-step instructions on whom to interview to score the organisation, and how to navigate this tool to fill in background information, complete the questionnaire, and view the final GERS score</t>
  </si>
  <si>
    <t>F&amp;B – Food and Beverage</t>
  </si>
  <si>
    <t>Guest</t>
  </si>
  <si>
    <t xml:space="preserve">Student dormitories/ hostels </t>
  </si>
  <si>
    <t xml:space="preserve">Worker hostels/ boarding houses </t>
  </si>
  <si>
    <t>Refers to any customer or resident (e.g., student) staying at the property</t>
  </si>
  <si>
    <t>This GERS (Gender Equity Readiness Scorecard) tool is designed to score accommodation companies on their gender equity performance in entry-level roles across properties, and identify areas of improvement</t>
  </si>
  <si>
    <t>This tool:
1. Is designed to be used by either the companies themselves or independent evaluators
2. Is recommended to be used annually/ bi-annually to track progress
3. Has been designed to evaluate all accommodation properties directly operated by an accommodation company
4. Does not include scores on parameters mandated by law (e.g., creche facilities, maternity leave)
5. Can be used effectively by a medium or large accommodation company operating in one or more segments (e.g., hotels, resorts, co-living spaces, company guest houses, student hostels)</t>
  </si>
  <si>
    <t>Company guest houses</t>
  </si>
  <si>
    <t>Do all your properties cater only to women guests/ residents?</t>
  </si>
  <si>
    <t>Do you use gender-neutral job titles (e.g., ‘security guard’ instead of ‘watchman’) and language (e.g., both men and women can apply) in your recruitment collaterals (e.g., job ads)?</t>
  </si>
  <si>
    <t>All properties cater only to women guests/ residents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</si>
</sst>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trike/>
      <sz val="11"/>
      <color rgb="FFFF0000"/>
      <name val="Calibri"/>
      <family val="2"/>
      <scheme val="minor"/>
    </font>
    <font>
      <u/>
      <sz val="11"/>
      <color theme="10"/>
      <name val="Calibri"/>
      <family val="2"/>
      <scheme val="minor"/>
    </font>
    <font>
      <sz val="11"/>
      <color theme="9"/>
      <name val="Calibri"/>
      <family val="2"/>
      <scheme val="minor"/>
    </font>
    <font>
      <strike/>
      <sz val="11"/>
      <color theme="9"/>
      <name val="Calibri"/>
      <family val="2"/>
      <scheme val="minor"/>
    </font>
    <font>
      <sz val="11"/>
      <name val="Calibri"/>
      <family val="2"/>
      <scheme val="minor"/>
    </font>
    <font>
      <b/>
      <sz val="11"/>
      <color rgb="FFFF0000"/>
      <name val="Calibri"/>
      <family val="2"/>
      <scheme val="minor"/>
    </font>
    <font>
      <sz val="12"/>
      <color rgb="FFFF0000"/>
      <name val="Calibri"/>
      <family val="2"/>
      <scheme val="minor"/>
    </font>
    <font>
      <i/>
      <sz val="11"/>
      <color theme="1"/>
      <name val="Calibri"/>
      <family val="2"/>
      <scheme val="minor"/>
    </font>
    <font>
      <b/>
      <sz val="11"/>
      <name val="Calibri"/>
      <family val="2"/>
      <scheme val="minor"/>
    </font>
    <font>
      <strike/>
      <sz val="11"/>
      <color theme="1"/>
      <name val="Calibri"/>
      <family val="2"/>
      <scheme val="minor"/>
    </font>
    <font>
      <i/>
      <sz val="11"/>
      <color rgb="FFFF0000"/>
      <name val="Calibri"/>
      <family val="2"/>
      <scheme val="minor"/>
    </font>
    <font>
      <b/>
      <sz val="11"/>
      <color theme="5"/>
      <name val="Calibri"/>
      <family val="2"/>
      <scheme val="minor"/>
    </font>
    <font>
      <i/>
      <sz val="11"/>
      <name val="Calibri"/>
      <family val="2"/>
      <scheme val="minor"/>
    </font>
    <font>
      <sz val="12"/>
      <name val="Calibri"/>
      <family val="2"/>
      <scheme val="minor"/>
    </font>
  </fonts>
  <fills count="10">
    <fill>
      <patternFill patternType="none"/>
    </fill>
    <fill>
      <patternFill patternType="gray125"/>
    </fill>
    <fill>
      <patternFill patternType="solid">
        <fgColor theme="8"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3" fillId="0" borderId="0" applyFont="0" applyFill="0" applyBorder="0" applyAlignment="0" applyProtection="0"/>
    <xf numFmtId="0" fontId="6" fillId="0" borderId="0" applyNumberFormat="0" applyFill="0" applyBorder="0" applyAlignment="0" applyProtection="0"/>
  </cellStyleXfs>
  <cellXfs count="152">
    <xf numFmtId="0" fontId="0" fillId="0" borderId="0" xfId="0"/>
    <xf numFmtId="0" fontId="0" fillId="2" borderId="0" xfId="0" applyFill="1"/>
    <xf numFmtId="0" fontId="1" fillId="2" borderId="0" xfId="0" applyFont="1" applyFill="1"/>
    <xf numFmtId="0" fontId="2" fillId="0" borderId="0" xfId="0" applyFont="1"/>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2" fillId="0" borderId="0" xfId="0" applyFont="1" applyAlignment="1">
      <alignment vertical="top"/>
    </xf>
    <xf numFmtId="0" fontId="2" fillId="0" borderId="1" xfId="0" applyFont="1" applyBorder="1" applyAlignment="1">
      <alignment horizontal="center" vertical="center"/>
    </xf>
    <xf numFmtId="0" fontId="2" fillId="3" borderId="1" xfId="0" applyFont="1" applyFill="1" applyBorder="1" applyAlignment="1">
      <alignment vertical="top" wrapText="1"/>
    </xf>
    <xf numFmtId="0" fontId="0" fillId="2" borderId="0" xfId="0" applyFill="1" applyAlignment="1">
      <alignment vertical="top"/>
    </xf>
    <xf numFmtId="0" fontId="1" fillId="2" borderId="1" xfId="0" applyFont="1" applyFill="1" applyBorder="1" applyAlignment="1">
      <alignment horizontal="center" vertical="center"/>
    </xf>
    <xf numFmtId="0" fontId="0" fillId="0" borderId="1" xfId="0" applyBorder="1"/>
    <xf numFmtId="10" fontId="0" fillId="0" borderId="1" xfId="1" applyNumberFormat="1" applyFont="1" applyBorder="1" applyAlignment="1">
      <alignment vertical="top"/>
    </xf>
    <xf numFmtId="0" fontId="0" fillId="0" borderId="1" xfId="0" applyBorder="1" applyAlignment="1">
      <alignment horizontal="left" vertical="top" wrapText="1"/>
    </xf>
    <xf numFmtId="0" fontId="0" fillId="0" borderId="7" xfId="0" applyBorder="1" applyAlignment="1">
      <alignment vertical="top"/>
    </xf>
    <xf numFmtId="10" fontId="0" fillId="0" borderId="7" xfId="1" applyNumberFormat="1" applyFont="1" applyBorder="1" applyAlignment="1">
      <alignment vertical="top"/>
    </xf>
    <xf numFmtId="0" fontId="0" fillId="0" borderId="1" xfId="0" applyBorder="1" applyAlignment="1">
      <alignment horizontal="center" vertical="center" wrapText="1"/>
    </xf>
    <xf numFmtId="0" fontId="0" fillId="0" borderId="1" xfId="0" applyBorder="1" applyAlignment="1">
      <alignment horizontal="right" vertical="top"/>
    </xf>
    <xf numFmtId="0" fontId="7" fillId="0" borderId="0" xfId="0" applyFont="1"/>
    <xf numFmtId="0" fontId="2" fillId="3" borderId="1" xfId="0" applyFont="1" applyFill="1" applyBorder="1" applyAlignment="1">
      <alignment horizontal="left" vertical="top" wrapText="1"/>
    </xf>
    <xf numFmtId="0" fontId="6" fillId="3" borderId="1" xfId="2" applyFill="1" applyBorder="1" applyAlignment="1">
      <alignment horizontal="left" vertical="top" wrapText="1"/>
    </xf>
    <xf numFmtId="0" fontId="0" fillId="0" borderId="7" xfId="0" applyBorder="1" applyAlignment="1">
      <alignment horizontal="right" vertical="top"/>
    </xf>
    <xf numFmtId="0" fontId="5" fillId="0" borderId="0" xfId="0" applyFont="1"/>
    <xf numFmtId="0" fontId="1" fillId="2" borderId="1" xfId="0" applyFont="1" applyFill="1" applyBorder="1" applyAlignment="1">
      <alignment horizontal="left" vertical="top"/>
    </xf>
    <xf numFmtId="0" fontId="9" fillId="0" borderId="1" xfId="0" applyFont="1" applyBorder="1" applyAlignment="1">
      <alignment horizontal="left" vertical="top" wrapText="1"/>
    </xf>
    <xf numFmtId="0" fontId="12" fillId="0" borderId="0" xfId="0" applyFont="1"/>
    <xf numFmtId="10" fontId="13" fillId="5" borderId="0" xfId="0" applyNumberFormat="1" applyFont="1" applyFill="1"/>
    <xf numFmtId="0" fontId="2" fillId="0" borderId="6" xfId="0" applyFont="1" applyBorder="1" applyAlignment="1">
      <alignment vertical="top" wrapText="1"/>
    </xf>
    <xf numFmtId="0" fontId="2" fillId="0" borderId="6" xfId="0" applyFont="1" applyBorder="1" applyAlignment="1">
      <alignment vertical="top"/>
    </xf>
    <xf numFmtId="0" fontId="2" fillId="0" borderId="6" xfId="0" applyFont="1" applyBorder="1" applyAlignment="1">
      <alignment horizontal="right" vertical="top"/>
    </xf>
    <xf numFmtId="10" fontId="2" fillId="0" borderId="6" xfId="1" applyNumberFormat="1" applyFont="1" applyBorder="1" applyAlignment="1">
      <alignment vertical="top"/>
    </xf>
    <xf numFmtId="0" fontId="0" fillId="0" borderId="1" xfId="0" applyBorder="1" applyAlignment="1">
      <alignment horizontal="right" vertical="top" wrapText="1"/>
    </xf>
    <xf numFmtId="0" fontId="13" fillId="0" borderId="1" xfId="0" applyFont="1" applyBorder="1" applyAlignment="1">
      <alignment vertical="top"/>
    </xf>
    <xf numFmtId="0" fontId="2" fillId="0" borderId="1" xfId="0" applyFont="1" applyBorder="1" applyAlignment="1">
      <alignment horizontal="right" vertical="top"/>
    </xf>
    <xf numFmtId="0" fontId="2" fillId="0" borderId="1" xfId="0" applyFont="1" applyBorder="1"/>
    <xf numFmtId="0" fontId="1" fillId="2" borderId="1" xfId="0" applyFont="1" applyFill="1" applyBorder="1" applyAlignment="1">
      <alignment vertical="top"/>
    </xf>
    <xf numFmtId="0" fontId="2" fillId="0" borderId="1" xfId="0" applyFont="1" applyBorder="1" applyAlignment="1">
      <alignment horizontal="right"/>
    </xf>
    <xf numFmtId="0" fontId="13" fillId="0" borderId="0" xfId="0" applyFont="1"/>
    <xf numFmtId="0" fontId="0" fillId="7" borderId="1" xfId="0" applyFill="1" applyBorder="1"/>
    <xf numFmtId="0" fontId="0" fillId="8" borderId="1" xfId="0" applyFill="1" applyBorder="1"/>
    <xf numFmtId="0" fontId="0" fillId="8" borderId="1" xfId="0" applyFill="1" applyBorder="1" applyAlignment="1">
      <alignment horizontal="right" vertical="top"/>
    </xf>
    <xf numFmtId="0" fontId="0" fillId="8" borderId="1" xfId="0" applyFill="1" applyBorder="1" applyAlignment="1">
      <alignment vertical="top"/>
    </xf>
    <xf numFmtId="0" fontId="0" fillId="7" borderId="1" xfId="0" applyFill="1" applyBorder="1" applyAlignment="1">
      <alignment vertical="top"/>
    </xf>
    <xf numFmtId="0" fontId="0" fillId="7" borderId="1" xfId="0" quotePrefix="1" applyFill="1" applyBorder="1"/>
    <xf numFmtId="0" fontId="0" fillId="7" borderId="1" xfId="0" applyFill="1" applyBorder="1" applyAlignment="1">
      <alignment horizontal="right"/>
    </xf>
    <xf numFmtId="0" fontId="17" fillId="0" borderId="0" xfId="0" applyFont="1"/>
    <xf numFmtId="0" fontId="13" fillId="3" borderId="7" xfId="0" applyFont="1" applyFill="1" applyBorder="1" applyAlignment="1">
      <alignment vertical="top" wrapText="1"/>
    </xf>
    <xf numFmtId="0" fontId="13" fillId="3" borderId="5" xfId="0" applyFont="1" applyFill="1" applyBorder="1" applyAlignment="1">
      <alignment vertical="top" wrapText="1"/>
    </xf>
    <xf numFmtId="0" fontId="0" fillId="6" borderId="0" xfId="0" applyFill="1" applyAlignment="1">
      <alignment vertical="top"/>
    </xf>
    <xf numFmtId="0" fontId="9" fillId="9" borderId="1" xfId="0" applyFont="1" applyFill="1" applyBorder="1" applyAlignment="1">
      <alignment vertical="top"/>
    </xf>
    <xf numFmtId="0" fontId="0" fillId="9" borderId="1" xfId="0" applyFill="1" applyBorder="1" applyAlignment="1">
      <alignment vertical="top"/>
    </xf>
    <xf numFmtId="0" fontId="1" fillId="2" borderId="0" xfId="0" applyFont="1" applyFill="1" applyAlignment="1">
      <alignment horizontal="left"/>
    </xf>
    <xf numFmtId="0" fontId="8" fillId="6" borderId="0" xfId="0" applyFont="1" applyFill="1" applyAlignment="1">
      <alignment vertical="top"/>
    </xf>
    <xf numFmtId="0" fontId="5" fillId="6" borderId="0" xfId="0" applyFont="1" applyFill="1" applyAlignment="1">
      <alignment vertical="top"/>
    </xf>
    <xf numFmtId="0" fontId="4" fillId="6" borderId="0" xfId="0" applyFont="1" applyFill="1" applyAlignment="1">
      <alignment vertical="top"/>
    </xf>
    <xf numFmtId="0" fontId="0" fillId="6" borderId="0" xfId="0" applyFill="1"/>
    <xf numFmtId="0" fontId="7" fillId="6" borderId="0" xfId="0" applyFont="1" applyFill="1"/>
    <xf numFmtId="0" fontId="8" fillId="6" borderId="0" xfId="0" applyFont="1" applyFill="1"/>
    <xf numFmtId="0" fontId="4" fillId="6" borderId="0" xfId="0" applyFont="1" applyFill="1" applyAlignment="1">
      <alignment vertical="top" wrapText="1"/>
    </xf>
    <xf numFmtId="0" fontId="5" fillId="6" borderId="0" xfId="0" applyFont="1" applyFill="1"/>
    <xf numFmtId="0" fontId="2" fillId="6" borderId="0" xfId="0" applyFont="1" applyFill="1"/>
    <xf numFmtId="0" fontId="0" fillId="6" borderId="0" xfId="0" applyFill="1" applyAlignment="1">
      <alignment horizontal="left" vertical="top"/>
    </xf>
    <xf numFmtId="0" fontId="4" fillId="6" borderId="0" xfId="0" applyFont="1" applyFill="1"/>
    <xf numFmtId="0" fontId="11" fillId="6" borderId="0" xfId="0" applyFont="1" applyFill="1"/>
    <xf numFmtId="0" fontId="1" fillId="6" borderId="0" xfId="0" applyFont="1" applyFill="1" applyAlignment="1">
      <alignment vertical="top"/>
    </xf>
    <xf numFmtId="0" fontId="9" fillId="6" borderId="0" xfId="0" applyFont="1" applyFill="1" applyAlignment="1">
      <alignment horizontal="left" vertical="top" wrapText="1"/>
    </xf>
    <xf numFmtId="0" fontId="4" fillId="6" borderId="0" xfId="0" applyFont="1" applyFill="1" applyAlignment="1">
      <alignment horizontal="left" vertical="top"/>
    </xf>
    <xf numFmtId="0" fontId="18" fillId="6" borderId="0" xfId="0" applyFont="1" applyFill="1"/>
    <xf numFmtId="0" fontId="1" fillId="6" borderId="0" xfId="0" applyFont="1" applyFill="1" applyAlignment="1">
      <alignment horizontal="left" vertical="top"/>
    </xf>
    <xf numFmtId="10" fontId="0" fillId="6" borderId="0" xfId="1" applyNumberFormat="1" applyFont="1" applyFill="1" applyBorder="1" applyAlignment="1">
      <alignment vertical="top"/>
    </xf>
    <xf numFmtId="0" fontId="14" fillId="6" borderId="0" xfId="0" applyFont="1" applyFill="1"/>
    <xf numFmtId="10" fontId="2" fillId="6" borderId="0" xfId="1" applyNumberFormat="1" applyFont="1" applyFill="1" applyBorder="1" applyAlignment="1">
      <alignment vertical="top"/>
    </xf>
    <xf numFmtId="0" fontId="15" fillId="6" borderId="0" xfId="0" quotePrefix="1" applyFont="1" applyFill="1"/>
    <xf numFmtId="0" fontId="10" fillId="6" borderId="0" xfId="0" applyFont="1" applyFill="1" applyAlignment="1">
      <alignment horizontal="left" vertical="top" wrapText="1"/>
    </xf>
    <xf numFmtId="0" fontId="2" fillId="6" borderId="0" xfId="0" applyFont="1" applyFill="1" applyAlignment="1">
      <alignment horizontal="left" vertical="top" wrapText="1"/>
    </xf>
    <xf numFmtId="0" fontId="2" fillId="6" borderId="0" xfId="0" applyFont="1" applyFill="1" applyAlignment="1">
      <alignment vertical="top"/>
    </xf>
    <xf numFmtId="0" fontId="10" fillId="6" borderId="0" xfId="0" applyFont="1" applyFill="1" applyAlignment="1">
      <alignment vertical="top"/>
    </xf>
    <xf numFmtId="0" fontId="13" fillId="6" borderId="0" xfId="0" applyFont="1" applyFill="1" applyAlignment="1">
      <alignment vertical="top"/>
    </xf>
    <xf numFmtId="0" fontId="16" fillId="6" borderId="0" xfId="0" applyFont="1" applyFill="1"/>
    <xf numFmtId="0" fontId="0" fillId="6" borderId="0" xfId="0" applyFill="1" applyAlignment="1">
      <alignment horizontal="left"/>
    </xf>
    <xf numFmtId="0" fontId="9" fillId="6" borderId="0" xfId="0" applyFont="1" applyFill="1" applyAlignment="1">
      <alignment vertical="top"/>
    </xf>
    <xf numFmtId="0" fontId="9" fillId="6" borderId="0" xfId="0" applyFont="1" applyFill="1"/>
    <xf numFmtId="0" fontId="9" fillId="6" borderId="0" xfId="0" applyFont="1" applyFill="1" applyAlignment="1">
      <alignment horizontal="right" vertical="top"/>
    </xf>
    <xf numFmtId="0" fontId="9" fillId="6" borderId="0" xfId="0" applyFont="1" applyFill="1" applyAlignment="1">
      <alignment horizontal="left" vertical="top"/>
    </xf>
    <xf numFmtId="0" fontId="9" fillId="6" borderId="0" xfId="0" applyFont="1" applyFill="1" applyAlignment="1">
      <alignment horizontal="right" vertical="top" wrapText="1"/>
    </xf>
    <xf numFmtId="0" fontId="9" fillId="6" borderId="0" xfId="0" applyFont="1" applyFill="1" applyAlignment="1">
      <alignment vertical="top" wrapText="1"/>
    </xf>
    <xf numFmtId="0" fontId="2" fillId="0" borderId="1" xfId="0" applyFont="1" applyBorder="1" applyAlignment="1">
      <alignment horizontal="center" vertical="top"/>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8" xfId="0" applyFont="1" applyBorder="1" applyAlignment="1">
      <alignment horizontal="left" vertical="top" wrapText="1" indent="1"/>
    </xf>
    <xf numFmtId="0" fontId="9" fillId="0" borderId="5" xfId="0" applyFont="1" applyBorder="1" applyAlignment="1">
      <alignment horizontal="left" vertical="top"/>
    </xf>
    <xf numFmtId="0" fontId="9" fillId="0" borderId="8" xfId="0" applyFont="1" applyBorder="1" applyAlignment="1">
      <alignment horizontal="left" vertical="top"/>
    </xf>
    <xf numFmtId="0" fontId="9" fillId="0" borderId="8" xfId="0" applyFont="1" applyBorder="1" applyAlignment="1">
      <alignment horizontal="left" vertical="top" indent="1"/>
    </xf>
    <xf numFmtId="0" fontId="9" fillId="0" borderId="6" xfId="0" applyFont="1" applyBorder="1" applyAlignment="1">
      <alignment horizontal="left" vertical="top" indent="1"/>
    </xf>
    <xf numFmtId="0" fontId="9" fillId="4" borderId="5"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6" xfId="0" applyFont="1" applyFill="1" applyBorder="1" applyAlignment="1" applyProtection="1">
      <alignment horizontal="left" vertical="top"/>
      <protection locked="0"/>
    </xf>
    <xf numFmtId="0" fontId="0" fillId="4" borderId="1" xfId="0" applyFill="1" applyBorder="1" applyAlignment="1" applyProtection="1">
      <alignment horizontal="left" vertical="top" wrapText="1"/>
      <protection locked="0"/>
    </xf>
    <xf numFmtId="0" fontId="17" fillId="6" borderId="0" xfId="0" applyFont="1" applyFill="1" applyAlignment="1">
      <alignment horizontal="left" vertical="top" wrapText="1" indent="2"/>
    </xf>
    <xf numFmtId="0" fontId="9" fillId="0" borderId="0" xfId="0" applyFont="1" applyAlignment="1" applyProtection="1">
      <alignment horizontal="left" vertical="top"/>
      <protection locked="0"/>
    </xf>
    <xf numFmtId="0" fontId="9" fillId="4" borderId="1" xfId="0" applyFont="1" applyFill="1" applyBorder="1" applyAlignment="1" applyProtection="1">
      <alignment horizontal="left" vertical="top"/>
      <protection locked="0"/>
    </xf>
    <xf numFmtId="0" fontId="2" fillId="3" borderId="2"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11"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8" xfId="0" applyFont="1" applyFill="1" applyBorder="1" applyAlignment="1">
      <alignment horizontal="left" vertical="top" wrapText="1"/>
    </xf>
    <xf numFmtId="0" fontId="9" fillId="6" borderId="6" xfId="0" applyFont="1" applyFill="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3" fillId="0" borderId="1" xfId="0" applyFont="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 fillId="2" borderId="1" xfId="0" applyFont="1" applyFill="1" applyBorder="1" applyAlignment="1">
      <alignment horizontal="left" vertical="top"/>
    </xf>
    <xf numFmtId="0" fontId="13" fillId="3" borderId="1" xfId="0" applyFont="1"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9" fillId="4" borderId="2" xfId="0" applyFont="1" applyFill="1" applyBorder="1" applyAlignment="1">
      <alignment horizontal="left" vertical="top"/>
    </xf>
    <xf numFmtId="0" fontId="9" fillId="4" borderId="4" xfId="0" applyFont="1" applyFill="1" applyBorder="1" applyAlignment="1">
      <alignment horizontal="left" vertical="top"/>
    </xf>
    <xf numFmtId="0" fontId="2" fillId="3" borderId="5"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6" xfId="0" applyFont="1" applyFill="1" applyBorder="1" applyAlignment="1">
      <alignment horizontal="left" vertical="top" wrapText="1"/>
    </xf>
    <xf numFmtId="0" fontId="9" fillId="0" borderId="1" xfId="0" applyFont="1" applyBorder="1" applyAlignment="1">
      <alignment horizontal="left" vertical="top" wrapText="1"/>
    </xf>
    <xf numFmtId="0" fontId="1" fillId="2" borderId="1" xfId="0" applyFont="1" applyFill="1" applyBorder="1" applyAlignment="1">
      <alignment horizontal="center" vertical="top"/>
    </xf>
    <xf numFmtId="0" fontId="13" fillId="3" borderId="1" xfId="0" applyFont="1" applyFill="1" applyBorder="1" applyAlignment="1">
      <alignment horizontal="center" vertical="top"/>
    </xf>
    <xf numFmtId="0" fontId="13" fillId="3" borderId="13" xfId="0" applyFont="1" applyFill="1" applyBorder="1" applyAlignment="1">
      <alignment horizontal="left" vertical="top" wrapText="1"/>
    </xf>
    <xf numFmtId="0" fontId="17" fillId="6" borderId="9" xfId="0" applyFont="1" applyFill="1" applyBorder="1" applyAlignment="1">
      <alignment horizontal="left" vertical="top" wrapText="1" indent="2"/>
    </xf>
    <xf numFmtId="0" fontId="17" fillId="6" borderId="0" xfId="0" applyFont="1" applyFill="1" applyAlignment="1">
      <alignment horizontal="left" vertical="top" wrapText="1" indent="2"/>
    </xf>
    <xf numFmtId="0" fontId="17" fillId="6" borderId="11" xfId="0" applyFont="1" applyFill="1" applyBorder="1" applyAlignment="1">
      <alignment horizontal="left" vertical="top" wrapText="1" indent="2"/>
    </xf>
    <xf numFmtId="0" fontId="17" fillId="6" borderId="12" xfId="0" applyFont="1" applyFill="1" applyBorder="1" applyAlignment="1">
      <alignment horizontal="left" vertical="top" wrapText="1" indent="2"/>
    </xf>
    <xf numFmtId="0" fontId="9" fillId="0" borderId="1" xfId="0" applyFont="1" applyBorder="1" applyAlignment="1">
      <alignment horizontal="left" vertical="top"/>
    </xf>
    <xf numFmtId="0" fontId="13" fillId="3" borderId="5" xfId="0" applyFont="1" applyFill="1" applyBorder="1" applyAlignment="1">
      <alignment horizontal="left" vertical="top" wrapText="1"/>
    </xf>
    <xf numFmtId="0" fontId="1" fillId="2" borderId="2" xfId="0" applyFont="1" applyFill="1" applyBorder="1" applyAlignment="1">
      <alignment horizontal="center" vertical="top"/>
    </xf>
    <xf numFmtId="0" fontId="1" fillId="2" borderId="4" xfId="0" applyFont="1" applyFill="1" applyBorder="1" applyAlignment="1">
      <alignment horizontal="center" vertical="top"/>
    </xf>
    <xf numFmtId="0" fontId="17" fillId="6" borderId="10" xfId="0" applyFont="1" applyFill="1" applyBorder="1" applyAlignment="1">
      <alignment horizontal="left" vertical="top" wrapText="1" indent="2"/>
    </xf>
    <xf numFmtId="0" fontId="1" fillId="2" borderId="1" xfId="0" applyFont="1" applyFill="1" applyBorder="1" applyAlignment="1">
      <alignment horizontal="center" vertical="center"/>
    </xf>
    <xf numFmtId="0" fontId="9" fillId="0" borderId="1" xfId="0" applyFont="1" applyBorder="1" applyAlignment="1">
      <alignment horizontal="left"/>
    </xf>
    <xf numFmtId="0" fontId="13" fillId="0" borderId="2"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1D317-645F-4C96-BC58-4AC5EFB208E3}">
  <sheetPr codeName="Sheet2"/>
  <dimension ref="B1:H16"/>
  <sheetViews>
    <sheetView showGridLines="0" tabSelected="1" zoomScaleNormal="100" workbookViewId="0">
      <pane ySplit="3" topLeftCell="A4" activePane="bottomLeft" state="frozen"/>
      <selection pane="bottomLeft"/>
    </sheetView>
  </sheetViews>
  <sheetFormatPr defaultColWidth="8.81640625" defaultRowHeight="14.5" x14ac:dyDescent="0.35"/>
  <cols>
    <col min="1" max="1" width="1.81640625" style="49" customWidth="1"/>
    <col min="2" max="2" width="14.36328125" style="49" customWidth="1"/>
    <col min="3" max="3" width="93.6328125" style="49" customWidth="1"/>
    <col min="4" max="16384" width="8.81640625" style="49"/>
  </cols>
  <sheetData>
    <row r="1" spans="2:8" s="10" customFormat="1" x14ac:dyDescent="0.35"/>
    <row r="2" spans="2:8" s="10" customFormat="1" x14ac:dyDescent="0.35">
      <c r="B2" s="2" t="s">
        <v>179</v>
      </c>
    </row>
    <row r="3" spans="2:8" s="10" customFormat="1" x14ac:dyDescent="0.35"/>
    <row r="4" spans="2:8" x14ac:dyDescent="0.35">
      <c r="C4" s="53"/>
      <c r="D4" s="54"/>
    </row>
    <row r="5" spans="2:8" ht="29" x14ac:dyDescent="0.35">
      <c r="B5" s="20" t="s">
        <v>29</v>
      </c>
      <c r="C5" s="25" t="s">
        <v>220</v>
      </c>
      <c r="F5" s="55"/>
      <c r="H5" s="53"/>
    </row>
    <row r="6" spans="2:8" x14ac:dyDescent="0.35">
      <c r="C6" s="53"/>
      <c r="D6" s="54"/>
    </row>
    <row r="7" spans="2:8" ht="116" x14ac:dyDescent="0.35">
      <c r="B7" s="20" t="s">
        <v>30</v>
      </c>
      <c r="C7" s="25" t="s">
        <v>221</v>
      </c>
      <c r="D7" s="55"/>
    </row>
    <row r="8" spans="2:8" x14ac:dyDescent="0.35">
      <c r="C8" s="53"/>
      <c r="D8" s="54"/>
    </row>
    <row r="9" spans="2:8" x14ac:dyDescent="0.35">
      <c r="B9" s="7" t="s">
        <v>208</v>
      </c>
      <c r="C9" s="6"/>
    </row>
    <row r="10" spans="2:8" x14ac:dyDescent="0.35">
      <c r="C10" s="53"/>
      <c r="D10" s="54"/>
    </row>
    <row r="11" spans="2:8" x14ac:dyDescent="0.35">
      <c r="B11" s="11" t="s">
        <v>9</v>
      </c>
      <c r="C11" s="11" t="s">
        <v>10</v>
      </c>
    </row>
    <row r="12" spans="2:8" ht="29" x14ac:dyDescent="0.35">
      <c r="B12" s="21" t="s">
        <v>27</v>
      </c>
      <c r="C12" s="14" t="s">
        <v>214</v>
      </c>
      <c r="D12" s="54"/>
    </row>
    <row r="13" spans="2:8" ht="29" x14ac:dyDescent="0.35">
      <c r="B13" s="21" t="s">
        <v>77</v>
      </c>
      <c r="C13" s="14" t="s">
        <v>70</v>
      </c>
      <c r="D13" s="54"/>
    </row>
    <row r="14" spans="2:8" ht="43.5" x14ac:dyDescent="0.35">
      <c r="B14" s="21" t="s">
        <v>11</v>
      </c>
      <c r="C14" s="25" t="s">
        <v>172</v>
      </c>
    </row>
    <row r="16" spans="2:8" x14ac:dyDescent="0.35">
      <c r="B16" s="53"/>
    </row>
  </sheetData>
  <sheetProtection sheet="1" objects="1" scenarios="1"/>
  <hyperlinks>
    <hyperlink ref="B12" location="'How to use'!A1" display="How to use" xr:uid="{6BB1D18C-BD5E-4BF2-AF85-78889615B888}"/>
    <hyperlink ref="B14" location="Questionnaire!A1" display="Questionnaire" xr:uid="{0801CF00-49FB-490A-A978-C37EAB47684B}"/>
    <hyperlink ref="B13" location="'Score summary'!A1" display="Score summary" xr:uid="{1FECA284-42F9-4055-84B3-3C65E714E25D}"/>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77E14-811E-4FA6-ABE2-9BF3FF801AB3}">
  <sheetPr codeName="Sheet3"/>
  <dimension ref="B1:D40"/>
  <sheetViews>
    <sheetView showGridLines="0" zoomScaleNormal="100" workbookViewId="0">
      <pane ySplit="3" topLeftCell="A4" activePane="bottomLeft" state="frozen"/>
      <selection pane="bottomLeft"/>
    </sheetView>
  </sheetViews>
  <sheetFormatPr defaultColWidth="8.81640625" defaultRowHeight="14.5" x14ac:dyDescent="0.35"/>
  <cols>
    <col min="1" max="1" width="1.81640625" style="56" customWidth="1"/>
    <col min="2" max="2" width="23.54296875" style="56" customWidth="1"/>
    <col min="3" max="3" width="99.54296875" style="56" bestFit="1" customWidth="1"/>
    <col min="4" max="4" width="59.54296875" style="56" customWidth="1"/>
    <col min="5" max="16384" width="8.81640625" style="56"/>
  </cols>
  <sheetData>
    <row r="1" spans="2:4" s="1" customFormat="1" x14ac:dyDescent="0.35"/>
    <row r="2" spans="2:4" s="1" customFormat="1" x14ac:dyDescent="0.35">
      <c r="B2" s="2" t="s">
        <v>26</v>
      </c>
    </row>
    <row r="3" spans="2:4" s="1" customFormat="1" x14ac:dyDescent="0.35"/>
    <row r="5" spans="2:4" x14ac:dyDescent="0.35">
      <c r="B5" s="104" t="s">
        <v>206</v>
      </c>
      <c r="C5" s="88" t="s">
        <v>212</v>
      </c>
      <c r="D5" s="55"/>
    </row>
    <row r="6" spans="2:4" ht="13.5" customHeight="1" x14ac:dyDescent="0.35">
      <c r="B6" s="105"/>
      <c r="C6" s="90" t="s">
        <v>210</v>
      </c>
      <c r="D6" s="55"/>
    </row>
    <row r="7" spans="2:4" x14ac:dyDescent="0.35">
      <c r="B7" s="105"/>
      <c r="C7" s="90" t="s">
        <v>211</v>
      </c>
      <c r="D7" s="55"/>
    </row>
    <row r="8" spans="2:4" ht="29" customHeight="1" x14ac:dyDescent="0.35">
      <c r="B8" s="106"/>
      <c r="C8" s="89" t="s">
        <v>213</v>
      </c>
      <c r="D8" s="55"/>
    </row>
    <row r="10" spans="2:4" x14ac:dyDescent="0.35">
      <c r="B10" s="102" t="s">
        <v>26</v>
      </c>
      <c r="C10" s="91" t="s">
        <v>178</v>
      </c>
      <c r="D10" s="57"/>
    </row>
    <row r="11" spans="2:4" x14ac:dyDescent="0.35">
      <c r="B11" s="102"/>
      <c r="C11" s="92"/>
      <c r="D11" s="57"/>
    </row>
    <row r="12" spans="2:4" x14ac:dyDescent="0.35">
      <c r="B12" s="102"/>
      <c r="C12" s="92" t="s">
        <v>56</v>
      </c>
      <c r="D12" s="57"/>
    </row>
    <row r="13" spans="2:4" x14ac:dyDescent="0.35">
      <c r="B13" s="102"/>
      <c r="C13" s="93" t="s">
        <v>111</v>
      </c>
    </row>
    <row r="14" spans="2:4" x14ac:dyDescent="0.35">
      <c r="B14" s="102"/>
      <c r="C14" s="93" t="s">
        <v>112</v>
      </c>
    </row>
    <row r="15" spans="2:4" x14ac:dyDescent="0.35">
      <c r="B15" s="102"/>
      <c r="C15" s="92"/>
    </row>
    <row r="16" spans="2:4" x14ac:dyDescent="0.35">
      <c r="B16" s="102"/>
      <c r="C16" s="92" t="s">
        <v>28</v>
      </c>
    </row>
    <row r="17" spans="2:4" x14ac:dyDescent="0.35">
      <c r="B17" s="102"/>
      <c r="C17" s="93" t="s">
        <v>113</v>
      </c>
    </row>
    <row r="18" spans="2:4" x14ac:dyDescent="0.35">
      <c r="B18" s="102"/>
      <c r="C18" s="93" t="s">
        <v>161</v>
      </c>
    </row>
    <row r="19" spans="2:4" x14ac:dyDescent="0.35">
      <c r="B19" s="102"/>
      <c r="C19" s="93" t="s">
        <v>207</v>
      </c>
    </row>
    <row r="20" spans="2:4" x14ac:dyDescent="0.35">
      <c r="B20" s="102"/>
      <c r="C20" s="93" t="s">
        <v>209</v>
      </c>
    </row>
    <row r="21" spans="2:4" x14ac:dyDescent="0.35">
      <c r="B21" s="102"/>
      <c r="C21" s="92"/>
    </row>
    <row r="22" spans="2:4" x14ac:dyDescent="0.35">
      <c r="B22" s="102"/>
      <c r="C22" s="92" t="s">
        <v>71</v>
      </c>
    </row>
    <row r="23" spans="2:4" x14ac:dyDescent="0.35">
      <c r="B23" s="102"/>
      <c r="C23" s="94" t="s">
        <v>114</v>
      </c>
      <c r="D23" s="58"/>
    </row>
    <row r="25" spans="2:4" ht="14.5" customHeight="1" x14ac:dyDescent="0.35">
      <c r="B25" s="103" t="s">
        <v>33</v>
      </c>
      <c r="C25" s="107" t="s">
        <v>198</v>
      </c>
      <c r="D25" s="58"/>
    </row>
    <row r="26" spans="2:4" x14ac:dyDescent="0.35">
      <c r="B26" s="103"/>
      <c r="C26" s="108"/>
      <c r="D26" s="54"/>
    </row>
    <row r="27" spans="2:4" x14ac:dyDescent="0.35">
      <c r="B27" s="103"/>
      <c r="C27" s="108"/>
    </row>
    <row r="28" spans="2:4" x14ac:dyDescent="0.35">
      <c r="B28" s="103"/>
      <c r="C28" s="108"/>
    </row>
    <row r="29" spans="2:4" x14ac:dyDescent="0.35">
      <c r="B29" s="103"/>
      <c r="C29" s="108"/>
      <c r="D29" s="59"/>
    </row>
    <row r="30" spans="2:4" x14ac:dyDescent="0.35">
      <c r="B30" s="103"/>
      <c r="C30" s="108"/>
      <c r="D30" s="60"/>
    </row>
    <row r="31" spans="2:4" x14ac:dyDescent="0.35">
      <c r="B31" s="103"/>
      <c r="C31" s="108"/>
    </row>
    <row r="32" spans="2:4" x14ac:dyDescent="0.35">
      <c r="B32" s="103"/>
      <c r="C32" s="108"/>
    </row>
    <row r="33" spans="2:3" x14ac:dyDescent="0.35">
      <c r="B33" s="103"/>
      <c r="C33" s="108"/>
    </row>
    <row r="34" spans="2:3" x14ac:dyDescent="0.35">
      <c r="B34" s="103"/>
      <c r="C34" s="108"/>
    </row>
    <row r="35" spans="2:3" x14ac:dyDescent="0.35">
      <c r="B35" s="103"/>
      <c r="C35" s="108"/>
    </row>
    <row r="36" spans="2:3" x14ac:dyDescent="0.35">
      <c r="B36" s="103"/>
      <c r="C36" s="108"/>
    </row>
    <row r="37" spans="2:3" x14ac:dyDescent="0.35">
      <c r="B37" s="103"/>
      <c r="C37" s="108"/>
    </row>
    <row r="38" spans="2:3" x14ac:dyDescent="0.35">
      <c r="B38" s="103"/>
      <c r="C38" s="108"/>
    </row>
    <row r="39" spans="2:3" x14ac:dyDescent="0.35">
      <c r="B39" s="103"/>
      <c r="C39" s="108"/>
    </row>
    <row r="40" spans="2:3" x14ac:dyDescent="0.35">
      <c r="B40" s="103"/>
      <c r="C40" s="109"/>
    </row>
  </sheetData>
  <sheetProtection sheet="1" objects="1" scenarios="1"/>
  <mergeCells count="4">
    <mergeCell ref="B10:B23"/>
    <mergeCell ref="B25:B40"/>
    <mergeCell ref="B5:B8"/>
    <mergeCell ref="C25:C4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030C1-6B36-418D-8E81-B43C0E2A469B}">
  <sheetPr codeName="Sheet4"/>
  <dimension ref="B1:M44"/>
  <sheetViews>
    <sheetView showGridLines="0" workbookViewId="0">
      <pane ySplit="3" topLeftCell="A4" activePane="bottomLeft" state="frozen"/>
      <selection pane="bottomLeft"/>
    </sheetView>
  </sheetViews>
  <sheetFormatPr defaultColWidth="8.81640625" defaultRowHeight="14.5" x14ac:dyDescent="0.35"/>
  <cols>
    <col min="1" max="1" width="1.81640625" style="56" customWidth="1"/>
    <col min="2" max="2" width="29.81640625" style="56" customWidth="1"/>
    <col min="3" max="7" width="13.90625" style="56" customWidth="1"/>
    <col min="8" max="16384" width="8.81640625" style="56"/>
  </cols>
  <sheetData>
    <row r="1" spans="2:13" s="1" customFormat="1" x14ac:dyDescent="0.35"/>
    <row r="2" spans="2:13" s="1" customFormat="1" x14ac:dyDescent="0.35">
      <c r="B2" s="2" t="s">
        <v>8</v>
      </c>
    </row>
    <row r="3" spans="2:13" s="1" customFormat="1" x14ac:dyDescent="0.35"/>
    <row r="5" spans="2:13" x14ac:dyDescent="0.35">
      <c r="B5" s="3" t="s">
        <v>78</v>
      </c>
      <c r="C5" s="23"/>
    </row>
    <row r="6" spans="2:13" x14ac:dyDescent="0.35">
      <c r="B6" s="61"/>
      <c r="C6" s="60"/>
    </row>
    <row r="7" spans="2:13" x14ac:dyDescent="0.35">
      <c r="B7" s="114" t="s">
        <v>10</v>
      </c>
      <c r="C7" s="115"/>
      <c r="D7" s="115"/>
      <c r="E7" s="115"/>
      <c r="F7" s="115"/>
      <c r="G7" s="116"/>
      <c r="H7" s="114" t="s">
        <v>75</v>
      </c>
      <c r="I7" s="115"/>
      <c r="J7" s="115"/>
      <c r="K7" s="115"/>
      <c r="L7" s="116"/>
    </row>
    <row r="8" spans="2:13" x14ac:dyDescent="0.35">
      <c r="B8" s="102" t="s">
        <v>72</v>
      </c>
      <c r="C8" s="117"/>
      <c r="D8" s="117"/>
      <c r="E8" s="117"/>
      <c r="F8" s="117"/>
      <c r="G8" s="118"/>
      <c r="H8" s="124" t="str">
        <f>IF(LEN(Questionnaire!E12)=0,"",Questionnaire!E12)</f>
        <v/>
      </c>
      <c r="I8" s="124"/>
      <c r="J8" s="124"/>
      <c r="K8" s="124"/>
      <c r="L8" s="124"/>
    </row>
    <row r="9" spans="2:13" ht="14.5" customHeight="1" x14ac:dyDescent="0.35">
      <c r="B9" s="119" t="s">
        <v>182</v>
      </c>
      <c r="C9" s="120"/>
      <c r="D9" s="120"/>
      <c r="E9" s="120"/>
      <c r="F9" s="120"/>
      <c r="G9" s="121"/>
      <c r="H9" s="124" t="str">
        <f>IF(LEN(Questionnaire!E13)=0,"",Questionnaire!E13)</f>
        <v/>
      </c>
      <c r="I9" s="124"/>
      <c r="J9" s="124"/>
      <c r="K9" s="124"/>
      <c r="L9" s="124"/>
    </row>
    <row r="10" spans="2:13" ht="14.5" customHeight="1" x14ac:dyDescent="0.35">
      <c r="B10" s="119" t="s">
        <v>181</v>
      </c>
      <c r="C10" s="120"/>
      <c r="D10" s="120"/>
      <c r="E10" s="120"/>
      <c r="F10" s="120"/>
      <c r="G10" s="121"/>
      <c r="H10" s="110" t="str">
        <f>IF(LEN(Questionnaire!E14)=0,"",Questionnaire!E14)</f>
        <v/>
      </c>
      <c r="I10" s="111"/>
      <c r="J10" s="111"/>
      <c r="K10" s="111"/>
      <c r="L10" s="112"/>
      <c r="M10" s="63"/>
    </row>
    <row r="11" spans="2:13" ht="15.5" customHeight="1" x14ac:dyDescent="0.35">
      <c r="B11" s="123" t="s">
        <v>180</v>
      </c>
      <c r="C11" s="123"/>
      <c r="D11" s="123"/>
      <c r="E11" s="123"/>
      <c r="F11" s="123"/>
      <c r="G11" s="123"/>
      <c r="H11" s="125" t="str" cm="1">
        <f t="array" ref="H11">_xlfn.TEXTJOIN(", ", TRUE,
    IFERROR(_xlfn._xlws.FILTER(Questionnaire!B16:B23, Questionnaire!E16:E23="Yes"), ""),
    IF(Questionnaire!E24&lt;&gt;"", Questionnaire!E24, "")
)</f>
        <v/>
      </c>
      <c r="I11" s="125"/>
      <c r="J11" s="125"/>
      <c r="K11" s="125"/>
      <c r="L11" s="125"/>
    </row>
    <row r="12" spans="2:13" ht="15.5" customHeight="1" x14ac:dyDescent="0.35">
      <c r="B12" s="123"/>
      <c r="C12" s="123"/>
      <c r="D12" s="123"/>
      <c r="E12" s="123"/>
      <c r="F12" s="123"/>
      <c r="G12" s="123"/>
      <c r="H12" s="125"/>
      <c r="I12" s="125"/>
      <c r="J12" s="125"/>
      <c r="K12" s="125"/>
      <c r="L12" s="125"/>
    </row>
    <row r="13" spans="2:13" ht="15.5" customHeight="1" x14ac:dyDescent="0.35">
      <c r="B13" s="123"/>
      <c r="C13" s="123"/>
      <c r="D13" s="123"/>
      <c r="E13" s="123"/>
      <c r="F13" s="123"/>
      <c r="G13" s="123"/>
      <c r="H13" s="125"/>
      <c r="I13" s="125"/>
      <c r="J13" s="125"/>
      <c r="K13" s="125"/>
      <c r="L13" s="125"/>
    </row>
    <row r="14" spans="2:13" ht="15.5" customHeight="1" x14ac:dyDescent="0.35">
      <c r="B14" s="123"/>
      <c r="C14" s="123"/>
      <c r="D14" s="123"/>
      <c r="E14" s="123"/>
      <c r="F14" s="123"/>
      <c r="G14" s="123"/>
      <c r="H14" s="125"/>
      <c r="I14" s="125"/>
      <c r="J14" s="125"/>
      <c r="K14" s="125"/>
      <c r="L14" s="125"/>
    </row>
    <row r="15" spans="2:13" ht="15.5" customHeight="1" x14ac:dyDescent="0.35">
      <c r="B15" s="123"/>
      <c r="C15" s="123"/>
      <c r="D15" s="123"/>
      <c r="E15" s="123"/>
      <c r="F15" s="123"/>
      <c r="G15" s="123"/>
      <c r="H15" s="125"/>
      <c r="I15" s="125"/>
      <c r="J15" s="125"/>
      <c r="K15" s="125"/>
      <c r="L15" s="125"/>
    </row>
    <row r="16" spans="2:13" ht="15.5" customHeight="1" x14ac:dyDescent="0.35">
      <c r="B16" s="123"/>
      <c r="C16" s="123"/>
      <c r="D16" s="123"/>
      <c r="E16" s="123"/>
      <c r="F16" s="123"/>
      <c r="G16" s="123"/>
      <c r="H16" s="125"/>
      <c r="I16" s="125"/>
      <c r="J16" s="125"/>
      <c r="K16" s="125"/>
      <c r="L16" s="125"/>
    </row>
    <row r="17" spans="2:12" ht="15.5" customHeight="1" x14ac:dyDescent="0.35">
      <c r="B17" s="123"/>
      <c r="C17" s="123"/>
      <c r="D17" s="123"/>
      <c r="E17" s="123"/>
      <c r="F17" s="123"/>
      <c r="G17" s="123"/>
      <c r="H17" s="125"/>
      <c r="I17" s="125"/>
      <c r="J17" s="125"/>
      <c r="K17" s="125"/>
      <c r="L17" s="125"/>
    </row>
    <row r="18" spans="2:12" ht="15.5" customHeight="1" x14ac:dyDescent="0.35">
      <c r="B18" s="123"/>
      <c r="C18" s="123"/>
      <c r="D18" s="123"/>
      <c r="E18" s="123"/>
      <c r="F18" s="123"/>
      <c r="G18" s="123"/>
      <c r="H18" s="125"/>
      <c r="I18" s="125"/>
      <c r="J18" s="125"/>
      <c r="K18" s="125"/>
      <c r="L18" s="125"/>
    </row>
    <row r="19" spans="2:12" ht="15.5" customHeight="1" x14ac:dyDescent="0.35">
      <c r="B19" s="119" t="s">
        <v>225</v>
      </c>
      <c r="C19" s="120"/>
      <c r="D19" s="120"/>
      <c r="E19" s="120"/>
      <c r="F19" s="120"/>
      <c r="G19" s="121"/>
      <c r="H19" s="110" t="str">
        <f>IF(LEN(Questionnaire!E25)=0,"",Questionnaire!E25)</f>
        <v/>
      </c>
      <c r="I19" s="111"/>
      <c r="J19" s="111"/>
      <c r="K19" s="111"/>
      <c r="L19" s="112"/>
    </row>
    <row r="20" spans="2:12" x14ac:dyDescent="0.35">
      <c r="B20" s="61"/>
      <c r="C20" s="60"/>
    </row>
    <row r="21" spans="2:12" ht="15.5" x14ac:dyDescent="0.35">
      <c r="B21" s="38" t="s">
        <v>183</v>
      </c>
      <c r="C21" s="74"/>
      <c r="D21" s="74"/>
      <c r="E21" s="62"/>
      <c r="F21" s="62"/>
      <c r="G21" s="62"/>
      <c r="H21" s="62"/>
      <c r="I21" s="62"/>
      <c r="J21" s="64"/>
    </row>
    <row r="22" spans="2:12" x14ac:dyDescent="0.35">
      <c r="B22" s="61"/>
      <c r="C22" s="60"/>
    </row>
    <row r="23" spans="2:12" ht="15.5" x14ac:dyDescent="0.35">
      <c r="B23" s="122" t="s">
        <v>162</v>
      </c>
      <c r="C23" s="122"/>
      <c r="D23" s="122"/>
      <c r="E23" s="36" t="s">
        <v>163</v>
      </c>
      <c r="F23" s="65"/>
      <c r="G23" s="65"/>
      <c r="H23" s="62"/>
      <c r="I23" s="62"/>
      <c r="J23" s="64"/>
    </row>
    <row r="24" spans="2:12" ht="15.5" x14ac:dyDescent="0.35">
      <c r="B24" s="113" t="s">
        <v>185</v>
      </c>
      <c r="C24" s="113"/>
      <c r="D24" s="113"/>
      <c r="E24" s="25">
        <f>COUNTA(Questionnaire!C37:C39)+COUNTA(Questionnaire!C44:C59)+COUNTA(Questionnaire!C64:C71)+COUNTA(Questionnaire!C76:C83)</f>
        <v>35</v>
      </c>
      <c r="F24" s="66"/>
      <c r="G24" s="66"/>
      <c r="H24" s="67"/>
      <c r="I24" s="62"/>
      <c r="J24" s="68"/>
    </row>
    <row r="25" spans="2:12" ht="15.5" x14ac:dyDescent="0.35">
      <c r="B25" s="113" t="s">
        <v>190</v>
      </c>
      <c r="C25" s="113"/>
      <c r="D25" s="113"/>
      <c r="E25" s="25">
        <f>COUNTIF(Questionnaire!E37:E39,"Not applicable")+COUNTIF(Questionnaire!E44:E59,"Not applicable")+COUNTIF(Questionnaire!E64:E71,"Not applicable")+COUNTIF(Questionnaire!E76:E83, "Not applicable")</f>
        <v>0</v>
      </c>
      <c r="F25" s="66"/>
      <c r="G25" s="66"/>
      <c r="H25" s="67"/>
      <c r="I25" s="62"/>
      <c r="J25" s="68"/>
    </row>
    <row r="26" spans="2:12" ht="15.5" x14ac:dyDescent="0.35">
      <c r="B26" s="113" t="s">
        <v>184</v>
      </c>
      <c r="C26" s="113"/>
      <c r="D26" s="113"/>
      <c r="E26" s="25">
        <f>E24-E25</f>
        <v>35</v>
      </c>
      <c r="F26" s="66"/>
      <c r="G26" s="66"/>
      <c r="H26" s="67"/>
      <c r="I26" s="62"/>
      <c r="J26" s="68"/>
    </row>
    <row r="27" spans="2:12" x14ac:dyDescent="0.35">
      <c r="B27" s="61"/>
      <c r="C27" s="60"/>
    </row>
    <row r="28" spans="2:12" ht="15.5" x14ac:dyDescent="0.35">
      <c r="B28" s="3" t="s">
        <v>25</v>
      </c>
      <c r="C28" s="75"/>
      <c r="D28" s="75"/>
      <c r="E28" s="62"/>
      <c r="F28" s="62"/>
      <c r="G28" s="62"/>
      <c r="H28" s="62"/>
      <c r="I28" s="62"/>
      <c r="J28" s="64"/>
    </row>
    <row r="29" spans="2:12" x14ac:dyDescent="0.35">
      <c r="B29" s="61"/>
      <c r="C29" s="60"/>
    </row>
    <row r="30" spans="2:12" x14ac:dyDescent="0.35">
      <c r="B30" t="s">
        <v>76</v>
      </c>
      <c r="C30" s="27">
        <f>E38</f>
        <v>0</v>
      </c>
      <c r="D30" s="19"/>
    </row>
    <row r="31" spans="2:12" x14ac:dyDescent="0.35">
      <c r="B31" s="61"/>
      <c r="C31" s="60"/>
    </row>
    <row r="32" spans="2:12" x14ac:dyDescent="0.35">
      <c r="B32" s="26" t="s">
        <v>124</v>
      </c>
      <c r="C32" s="58"/>
      <c r="D32" s="57"/>
      <c r="E32" s="60"/>
      <c r="F32" s="60"/>
      <c r="G32" s="60"/>
    </row>
    <row r="33" spans="2:9" s="62" customFormat="1" x14ac:dyDescent="0.35">
      <c r="B33" s="24" t="s">
        <v>16</v>
      </c>
      <c r="C33" s="24" t="s">
        <v>54</v>
      </c>
      <c r="D33" s="24" t="s">
        <v>31</v>
      </c>
      <c r="E33" s="24" t="s">
        <v>68</v>
      </c>
      <c r="F33" s="69"/>
      <c r="G33" s="69"/>
    </row>
    <row r="34" spans="2:9" x14ac:dyDescent="0.35">
      <c r="B34" s="9" t="s">
        <v>17</v>
      </c>
      <c r="C34" s="4">
        <f>'Scoring - Do not edit'!H22</f>
        <v>28</v>
      </c>
      <c r="D34" s="18">
        <f>'Scoring - Do not edit'!J22</f>
        <v>0</v>
      </c>
      <c r="E34" s="13">
        <f>IFERROR(D34/C34,0)</f>
        <v>0</v>
      </c>
      <c r="F34" s="70"/>
      <c r="G34" s="70"/>
    </row>
    <row r="35" spans="2:9" x14ac:dyDescent="0.35">
      <c r="B35" s="9" t="s">
        <v>110</v>
      </c>
      <c r="C35" s="4">
        <f>'Scoring - Do not edit'!H39</f>
        <v>20</v>
      </c>
      <c r="D35" s="18">
        <f>'Scoring - Do not edit'!J39</f>
        <v>0</v>
      </c>
      <c r="E35" s="13">
        <f>IFERROR(D35/C35,0)</f>
        <v>0</v>
      </c>
      <c r="F35" s="70"/>
      <c r="G35" s="70"/>
    </row>
    <row r="36" spans="2:9" x14ac:dyDescent="0.35">
      <c r="B36" s="48" t="s">
        <v>117</v>
      </c>
      <c r="C36" s="4">
        <f>'Scoring - Do not edit'!H48</f>
        <v>8</v>
      </c>
      <c r="D36" s="18">
        <f>'Scoring - Do not edit'!J48</f>
        <v>0</v>
      </c>
      <c r="E36" s="13">
        <f>IFERROR(D36/C36,0)</f>
        <v>0</v>
      </c>
      <c r="F36" s="70"/>
      <c r="G36" s="70"/>
      <c r="H36" s="71"/>
    </row>
    <row r="37" spans="2:9" ht="15" thickBot="1" x14ac:dyDescent="0.4">
      <c r="B37" s="47" t="s">
        <v>118</v>
      </c>
      <c r="C37" s="15">
        <f>'Scoring - Do not edit'!H57</f>
        <v>12</v>
      </c>
      <c r="D37" s="22">
        <f>'Scoring - Do not edit'!J57</f>
        <v>0</v>
      </c>
      <c r="E37" s="16">
        <f>IFERROR(D37/C37,0)</f>
        <v>0</v>
      </c>
      <c r="F37" s="70"/>
      <c r="G37" s="70"/>
      <c r="I37" s="49"/>
    </row>
    <row r="38" spans="2:9" x14ac:dyDescent="0.35">
      <c r="B38" s="28" t="s">
        <v>18</v>
      </c>
      <c r="C38" s="29">
        <f>'Scoring - Do not edit'!H58</f>
        <v>68</v>
      </c>
      <c r="D38" s="30">
        <f>IFERROR('Scoring - Do not edit'!J58,"0")</f>
        <v>0</v>
      </c>
      <c r="E38" s="31">
        <f>IFERROR(D38/C38,0)</f>
        <v>0</v>
      </c>
      <c r="F38" s="72"/>
      <c r="G38" s="72"/>
    </row>
    <row r="39" spans="2:9" x14ac:dyDescent="0.35">
      <c r="B39" s="46" t="s">
        <v>191</v>
      </c>
      <c r="C39"/>
      <c r="D39"/>
      <c r="E39"/>
      <c r="I39" s="73"/>
    </row>
    <row r="40" spans="2:9" x14ac:dyDescent="0.35">
      <c r="B40" s="61"/>
      <c r="C40" s="60"/>
    </row>
    <row r="41" spans="2:9" x14ac:dyDescent="0.35">
      <c r="B41" s="3" t="s">
        <v>80</v>
      </c>
    </row>
    <row r="42" spans="2:9" x14ac:dyDescent="0.35">
      <c r="B42" s="61"/>
      <c r="C42" s="60"/>
    </row>
    <row r="43" spans="2:9" x14ac:dyDescent="0.35">
      <c r="B43" s="56" t="s">
        <v>81</v>
      </c>
    </row>
    <row r="44" spans="2:9" x14ac:dyDescent="0.35">
      <c r="B44" s="56" t="s">
        <v>82</v>
      </c>
    </row>
  </sheetData>
  <sheetProtection sheet="1" objects="1" scenarios="1"/>
  <mergeCells count="16">
    <mergeCell ref="H19:L19"/>
    <mergeCell ref="B25:D25"/>
    <mergeCell ref="B26:D26"/>
    <mergeCell ref="B7:G7"/>
    <mergeCell ref="B8:G8"/>
    <mergeCell ref="B9:G9"/>
    <mergeCell ref="B10:G10"/>
    <mergeCell ref="B23:D23"/>
    <mergeCell ref="B24:D24"/>
    <mergeCell ref="B11:G18"/>
    <mergeCell ref="B19:G19"/>
    <mergeCell ref="H7:L7"/>
    <mergeCell ref="H8:L8"/>
    <mergeCell ref="H9:L9"/>
    <mergeCell ref="H10:L10"/>
    <mergeCell ref="H11:L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8D76-1C98-4C71-A578-C65D4D6357AC}">
  <sheetPr codeName="Sheet5"/>
  <dimension ref="B1:J90"/>
  <sheetViews>
    <sheetView showGridLines="0" zoomScaleNormal="100" workbookViewId="0">
      <pane ySplit="3" topLeftCell="A4" activePane="bottomLeft" state="frozen"/>
      <selection pane="bottomLeft"/>
    </sheetView>
  </sheetViews>
  <sheetFormatPr defaultColWidth="8.81640625" defaultRowHeight="14.5" x14ac:dyDescent="0.35"/>
  <cols>
    <col min="1" max="1" width="1.81640625" style="49" customWidth="1"/>
    <col min="2" max="2" width="20.54296875" style="49" customWidth="1"/>
    <col min="3" max="3" width="5.453125" style="49" customWidth="1"/>
    <col min="4" max="4" width="82.453125" style="49" customWidth="1"/>
    <col min="5" max="5" width="39.1796875" style="49" customWidth="1"/>
    <col min="6" max="6" width="12" style="49" customWidth="1"/>
    <col min="7" max="7" width="8.81640625" style="49" customWidth="1"/>
    <col min="8" max="8" width="8.6328125" style="49" customWidth="1"/>
    <col min="9" max="9" width="10.6328125" style="49" customWidth="1"/>
    <col min="10" max="10" width="30.90625" style="49" bestFit="1" customWidth="1"/>
    <col min="11" max="13" width="19.453125" style="49" customWidth="1"/>
    <col min="14" max="16384" width="8.81640625" style="49"/>
  </cols>
  <sheetData>
    <row r="1" spans="2:6" s="10" customFormat="1" x14ac:dyDescent="0.35"/>
    <row r="2" spans="2:6" s="10" customFormat="1" x14ac:dyDescent="0.35">
      <c r="B2" s="52" t="s">
        <v>11</v>
      </c>
    </row>
    <row r="3" spans="2:6" s="10" customFormat="1" x14ac:dyDescent="0.35"/>
    <row r="5" spans="2:6" x14ac:dyDescent="0.35">
      <c r="B5" s="78" t="s">
        <v>173</v>
      </c>
    </row>
    <row r="7" spans="2:6" x14ac:dyDescent="0.35">
      <c r="B7" s="11" t="s">
        <v>35</v>
      </c>
      <c r="C7" s="126" t="s">
        <v>55</v>
      </c>
      <c r="D7" s="127"/>
      <c r="E7" s="6"/>
    </row>
    <row r="9" spans="2:6" x14ac:dyDescent="0.35">
      <c r="B9" s="61" t="s">
        <v>24</v>
      </c>
      <c r="C9" s="56"/>
    </row>
    <row r="11" spans="2:6" x14ac:dyDescent="0.35">
      <c r="B11" s="122" t="s">
        <v>12</v>
      </c>
      <c r="C11" s="122"/>
      <c r="D11" s="122"/>
      <c r="E11" s="24" t="s">
        <v>13</v>
      </c>
    </row>
    <row r="12" spans="2:6" x14ac:dyDescent="0.35">
      <c r="B12" s="123" t="s">
        <v>69</v>
      </c>
      <c r="C12" s="123"/>
      <c r="D12" s="123"/>
      <c r="E12" s="95"/>
    </row>
    <row r="13" spans="2:6" x14ac:dyDescent="0.35">
      <c r="B13" s="140" t="s">
        <v>174</v>
      </c>
      <c r="C13" s="140"/>
      <c r="D13" s="140"/>
      <c r="E13" s="95"/>
      <c r="F13" s="55"/>
    </row>
    <row r="14" spans="2:6" ht="29" customHeight="1" x14ac:dyDescent="0.35">
      <c r="B14" s="140" t="s">
        <v>175</v>
      </c>
      <c r="C14" s="140"/>
      <c r="D14" s="140"/>
      <c r="E14" s="95"/>
      <c r="F14" s="55"/>
    </row>
    <row r="15" spans="2:6" x14ac:dyDescent="0.35">
      <c r="B15" s="119" t="s">
        <v>192</v>
      </c>
      <c r="C15" s="120"/>
      <c r="D15" s="120"/>
      <c r="E15" s="134"/>
      <c r="F15" s="55"/>
    </row>
    <row r="16" spans="2:6" x14ac:dyDescent="0.35">
      <c r="B16" s="135" t="s">
        <v>119</v>
      </c>
      <c r="C16" s="136"/>
      <c r="D16" s="136"/>
      <c r="E16" s="95"/>
      <c r="F16" s="77"/>
    </row>
    <row r="17" spans="2:6" x14ac:dyDescent="0.35">
      <c r="B17" s="135" t="s">
        <v>120</v>
      </c>
      <c r="C17" s="136"/>
      <c r="D17" s="136"/>
      <c r="E17" s="96"/>
      <c r="F17" s="55"/>
    </row>
    <row r="18" spans="2:6" x14ac:dyDescent="0.35">
      <c r="B18" s="135" t="s">
        <v>121</v>
      </c>
      <c r="C18" s="136"/>
      <c r="D18" s="136"/>
      <c r="E18" s="96"/>
      <c r="F18" s="77"/>
    </row>
    <row r="19" spans="2:6" x14ac:dyDescent="0.35">
      <c r="B19" s="135" t="s">
        <v>122</v>
      </c>
      <c r="C19" s="136"/>
      <c r="D19" s="136"/>
      <c r="E19" s="96"/>
      <c r="F19" s="77"/>
    </row>
    <row r="20" spans="2:6" x14ac:dyDescent="0.35">
      <c r="B20" s="135" t="s">
        <v>123</v>
      </c>
      <c r="C20" s="136"/>
      <c r="D20" s="143"/>
      <c r="E20" s="96"/>
      <c r="F20" s="77"/>
    </row>
    <row r="21" spans="2:6" x14ac:dyDescent="0.35">
      <c r="B21" s="135" t="s">
        <v>222</v>
      </c>
      <c r="C21" s="136"/>
      <c r="D21" s="143"/>
      <c r="E21" s="96"/>
      <c r="F21" s="77"/>
    </row>
    <row r="22" spans="2:6" x14ac:dyDescent="0.35">
      <c r="B22" s="135" t="s">
        <v>217</v>
      </c>
      <c r="C22" s="136"/>
      <c r="D22" s="143"/>
      <c r="E22" s="96"/>
      <c r="F22" s="77"/>
    </row>
    <row r="23" spans="2:6" x14ac:dyDescent="0.35">
      <c r="B23" s="135" t="s">
        <v>218</v>
      </c>
      <c r="C23" s="136"/>
      <c r="D23" s="136"/>
      <c r="E23" s="96"/>
      <c r="F23" s="77"/>
    </row>
    <row r="24" spans="2:6" ht="14.5" customHeight="1" x14ac:dyDescent="0.35">
      <c r="B24" s="137" t="s">
        <v>94</v>
      </c>
      <c r="C24" s="138"/>
      <c r="D24" s="138"/>
      <c r="E24" s="97"/>
      <c r="F24" s="77"/>
    </row>
    <row r="25" spans="2:6" ht="14.5" customHeight="1" x14ac:dyDescent="0.35">
      <c r="B25" s="123" t="s">
        <v>223</v>
      </c>
      <c r="C25" s="123"/>
      <c r="D25" s="123"/>
      <c r="E25" s="101"/>
      <c r="F25" s="77"/>
    </row>
    <row r="26" spans="2:6" ht="14.5" customHeight="1" x14ac:dyDescent="0.35">
      <c r="B26" s="99"/>
      <c r="C26" s="99"/>
      <c r="D26" s="99"/>
      <c r="E26" s="100"/>
      <c r="F26" s="77"/>
    </row>
    <row r="27" spans="2:6" x14ac:dyDescent="0.35">
      <c r="B27" s="61" t="s">
        <v>79</v>
      </c>
      <c r="D27" s="75"/>
      <c r="F27" s="75"/>
    </row>
    <row r="29" spans="2:6" x14ac:dyDescent="0.35">
      <c r="B29" s="141" t="s">
        <v>73</v>
      </c>
      <c r="C29" s="142"/>
      <c r="D29" s="132" t="s">
        <v>10</v>
      </c>
      <c r="E29" s="132"/>
    </row>
    <row r="30" spans="2:6" x14ac:dyDescent="0.35">
      <c r="B30" s="133" t="s">
        <v>125</v>
      </c>
      <c r="C30" s="133"/>
      <c r="D30" s="139" t="s">
        <v>126</v>
      </c>
      <c r="E30" s="139"/>
    </row>
    <row r="31" spans="2:6" x14ac:dyDescent="0.35">
      <c r="B31" s="133" t="s">
        <v>95</v>
      </c>
      <c r="C31" s="133"/>
      <c r="D31" s="131" t="s">
        <v>176</v>
      </c>
      <c r="E31" s="131"/>
    </row>
    <row r="32" spans="2:6" x14ac:dyDescent="0.35">
      <c r="B32" s="133" t="s">
        <v>216</v>
      </c>
      <c r="C32" s="133"/>
      <c r="D32" s="131" t="s">
        <v>219</v>
      </c>
      <c r="E32" s="131"/>
    </row>
    <row r="34" spans="2:10" x14ac:dyDescent="0.35">
      <c r="B34" s="78" t="s">
        <v>34</v>
      </c>
      <c r="E34" s="54"/>
    </row>
    <row r="36" spans="2:10" x14ac:dyDescent="0.35">
      <c r="B36" s="11" t="s">
        <v>14</v>
      </c>
      <c r="C36" s="11" t="s">
        <v>15</v>
      </c>
      <c r="D36" s="11" t="s">
        <v>0</v>
      </c>
      <c r="E36" s="11" t="s">
        <v>3</v>
      </c>
      <c r="F36" s="11" t="s">
        <v>36</v>
      </c>
      <c r="I36" s="54"/>
    </row>
    <row r="37" spans="2:10" x14ac:dyDescent="0.35">
      <c r="B37" s="9" t="s">
        <v>96</v>
      </c>
      <c r="C37" s="14" t="s">
        <v>37</v>
      </c>
      <c r="D37" s="14" t="str">
        <f>VLOOKUP(C37,'Data - Do not edit'!$B$11:$C$1048576,2,0)</f>
        <v>What % of employees (on-roll and off-roll), across all shifts and all properties, are women?</v>
      </c>
      <c r="E37" s="98"/>
      <c r="F37" s="17">
        <v>3</v>
      </c>
      <c r="G37" s="55"/>
      <c r="H37" s="56"/>
      <c r="I37" s="54"/>
    </row>
    <row r="38" spans="2:10" ht="29" customHeight="1" x14ac:dyDescent="0.35">
      <c r="B38" s="9" t="s">
        <v>127</v>
      </c>
      <c r="C38" s="14" t="s">
        <v>83</v>
      </c>
      <c r="D38" s="14" t="str">
        <f>VLOOKUP(C38,'Data - Do not edit'!$B$11:$C$1048576,2,0)</f>
        <v>What % of employees (on-roll and off-roll) working in night shifts (ending post ~8 PM), across all properties, are women?</v>
      </c>
      <c r="E38" s="98"/>
      <c r="F38" s="17">
        <v>2</v>
      </c>
      <c r="G38" s="54"/>
      <c r="I38" s="54"/>
    </row>
    <row r="39" spans="2:10" ht="29" customHeight="1" x14ac:dyDescent="0.35">
      <c r="B39" s="9" t="s">
        <v>128</v>
      </c>
      <c r="C39" s="14" t="s">
        <v>97</v>
      </c>
      <c r="D39" s="14" t="str">
        <f>VLOOKUP(C39,'Data - Do not edit'!$B$11:$C$1048576,2,0)</f>
        <v>What % of employees (on-roll and off-roll) working in F&amp;B (service and kitchen) roles, across all properties, are women? [Select 'Not applicable' if none of your properties has an F&amp;B operation]*</v>
      </c>
      <c r="E39" s="98"/>
      <c r="F39" s="17">
        <v>2</v>
      </c>
      <c r="I39" s="54"/>
      <c r="J39" s="54"/>
    </row>
    <row r="40" spans="2:10" x14ac:dyDescent="0.35">
      <c r="I40" s="54"/>
      <c r="J40" s="54"/>
    </row>
    <row r="41" spans="2:10" x14ac:dyDescent="0.35">
      <c r="B41" s="76" t="s">
        <v>98</v>
      </c>
    </row>
    <row r="43" spans="2:10" x14ac:dyDescent="0.35">
      <c r="B43" s="11" t="s">
        <v>14</v>
      </c>
      <c r="C43" s="11" t="s">
        <v>15</v>
      </c>
      <c r="D43" s="11" t="s">
        <v>0</v>
      </c>
      <c r="E43" s="11" t="s">
        <v>3</v>
      </c>
      <c r="F43" s="11" t="s">
        <v>36</v>
      </c>
    </row>
    <row r="44" spans="2:10" ht="29" customHeight="1" x14ac:dyDescent="0.35">
      <c r="B44" s="128" t="s">
        <v>133</v>
      </c>
      <c r="C44" s="14" t="s">
        <v>38</v>
      </c>
      <c r="D44" s="25" t="str">
        <f>VLOOKUP(C44,'Data - Do not edit'!$B$11:$C$1048576,2,0)</f>
        <v>Do at least 50% of your properties display workplace conduct posters (e.g., Do’s/ Don’ts for respectful and fair behaviour at work)?</v>
      </c>
      <c r="E44" s="98"/>
      <c r="F44" s="17">
        <v>1</v>
      </c>
    </row>
    <row r="45" spans="2:10" ht="29" customHeight="1" x14ac:dyDescent="0.35">
      <c r="B45" s="129"/>
      <c r="C45" s="14" t="s">
        <v>39</v>
      </c>
      <c r="D45" s="25" t="str">
        <f>VLOOKUP(C45,'Data - Do not edit'!$B$11:$C$1048576,2,0)</f>
        <v>In the last/ current financial year, have you conducted any non-POSH gender sensitisation training to address managers’/ employees’ biases?*</v>
      </c>
      <c r="E45" s="98"/>
      <c r="F45" s="17">
        <v>1</v>
      </c>
    </row>
    <row r="46" spans="2:10" ht="29" customHeight="1" x14ac:dyDescent="0.35">
      <c r="B46" s="129"/>
      <c r="C46" s="14" t="s">
        <v>40</v>
      </c>
      <c r="D46" s="25" t="str">
        <f>VLOOKUP(C46,'Data - Do not edit'!$B$11:$C$1048576,2,0)</f>
        <v>Is gender sensitisation (beyond POSH training) included in the onboarding module of new entry-level employees?*</v>
      </c>
      <c r="E46" s="98"/>
      <c r="F46" s="17">
        <v>1</v>
      </c>
      <c r="G46" s="55"/>
    </row>
    <row r="47" spans="2:10" ht="29" customHeight="1" x14ac:dyDescent="0.35">
      <c r="B47" s="130"/>
      <c r="C47" s="14" t="s">
        <v>41</v>
      </c>
      <c r="D47" s="25" t="str">
        <f>VLOOKUP(C47,'Data - Do not edit'!$B$11:$C$1048576,2,0)</f>
        <v>In the last/ current financial year, have you trained recruiters/ managers on inclusive hiring practices (e.g., objective assessment)?</v>
      </c>
      <c r="E47" s="98"/>
      <c r="F47" s="17">
        <v>1</v>
      </c>
    </row>
    <row r="48" spans="2:10" ht="29" customHeight="1" x14ac:dyDescent="0.35">
      <c r="B48" s="128" t="s">
        <v>99</v>
      </c>
      <c r="C48" s="14" t="s">
        <v>42</v>
      </c>
      <c r="D48" s="25" t="str">
        <f>VLOOKUP(C48,'Data - Do not edit'!$B$11:$C$1048576,2,0)</f>
        <v>In the last/ current financial year, have you recognised (e.g., via social media, internal newsletters) recruiters/ managers who hire and retain more women compared to their peers?</v>
      </c>
      <c r="E48" s="98"/>
      <c r="F48" s="17">
        <v>1</v>
      </c>
    </row>
    <row r="49" spans="2:7" ht="29" customHeight="1" x14ac:dyDescent="0.35">
      <c r="B49" s="129"/>
      <c r="C49" s="14" t="s">
        <v>43</v>
      </c>
      <c r="D49" s="25" t="str">
        <f>VLOOKUP(C49,'Data - Do not edit'!$B$11:$C$1048576,2,0)</f>
        <v>Do you offer monetary rewards (e.g., cash vouchers) to recruiters/ managers who hire and retain more women compared to their peers?</v>
      </c>
      <c r="E49" s="98"/>
      <c r="F49" s="17">
        <v>1</v>
      </c>
    </row>
    <row r="50" spans="2:7" ht="29" customHeight="1" x14ac:dyDescent="0.35">
      <c r="B50" s="129"/>
      <c r="C50" s="14" t="s">
        <v>44</v>
      </c>
      <c r="D50" s="25" t="str">
        <f>VLOOKUP(C50,'Data - Do not edit'!$B$11:$C$1048576,2,0)</f>
        <v>Do you specify gender diversity requirement (e.g., &gt;10% women profiles) to recruiters/ staffing companies?</v>
      </c>
      <c r="E50" s="98"/>
      <c r="F50" s="17">
        <v>1</v>
      </c>
    </row>
    <row r="51" spans="2:7" ht="29" customHeight="1" x14ac:dyDescent="0.35">
      <c r="B51" s="130"/>
      <c r="C51" s="14" t="s">
        <v>62</v>
      </c>
      <c r="D51" s="25" t="str">
        <f>VLOOKUP(C51,'Data - Do not edit'!$B$11:$C$1048576,2,0)</f>
        <v>Do you provide a higher per-hire reward to employees for referring women candidates (on-roll and off-roll) compared to men?</v>
      </c>
      <c r="E51" s="98"/>
      <c r="F51" s="17">
        <v>1</v>
      </c>
    </row>
    <row r="52" spans="2:7" ht="29" customHeight="1" x14ac:dyDescent="0.35">
      <c r="B52" s="128" t="s">
        <v>100</v>
      </c>
      <c r="C52" s="14" t="s">
        <v>84</v>
      </c>
      <c r="D52" s="25" t="str">
        <f>VLOOKUP(C52,'Data - Do not edit'!$B$11:$C$1048576,2,0)</f>
        <v>Have you pledged and announced (via internal email, newsletter) a company-level gender diversity target (e.g., x% women) for both on-roll and off-roll entry-level roles?</v>
      </c>
      <c r="E52" s="98"/>
      <c r="F52" s="17">
        <v>2</v>
      </c>
    </row>
    <row r="53" spans="2:7" ht="29" customHeight="1" x14ac:dyDescent="0.35">
      <c r="B53" s="129"/>
      <c r="C53" s="14" t="s">
        <v>85</v>
      </c>
      <c r="D53" s="25" t="str">
        <f>VLOOKUP(C53,'Data - Do not edit'!$B$11:$C$1048576,2,0)</f>
        <v>Have you set gender diversity targets (e.g., x% women) for both on-roll and off-roll entry-level roles at property/ cluster level?</v>
      </c>
      <c r="E53" s="98"/>
      <c r="F53" s="17">
        <v>2</v>
      </c>
    </row>
    <row r="54" spans="2:7" ht="29" customHeight="1" x14ac:dyDescent="0.35">
      <c r="B54" s="129"/>
      <c r="C54" s="14" t="s">
        <v>86</v>
      </c>
      <c r="D54" s="25" t="str">
        <f>VLOOKUP(C54,'Data - Do not edit'!$B$11:$C$1048576,2,0)</f>
        <v>In the last 6 months, have you reviewed progress against gender diversity target with your leadership and identified initiatives to improve?</v>
      </c>
      <c r="E54" s="98"/>
      <c r="F54" s="17">
        <v>2</v>
      </c>
    </row>
    <row r="55" spans="2:7" ht="29" customHeight="1" x14ac:dyDescent="0.35">
      <c r="B55" s="130"/>
      <c r="C55" s="14" t="s">
        <v>87</v>
      </c>
      <c r="D55" s="25" t="str">
        <f>VLOOKUP(C55,'Data - Do not edit'!$B$11:$C$1048576,2,0)</f>
        <v>Have gender diversity KPIs been linked to the performance reviews and incentives of leaders and managers?*</v>
      </c>
      <c r="E55" s="98"/>
      <c r="F55" s="17">
        <v>2</v>
      </c>
    </row>
    <row r="56" spans="2:7" ht="29" customHeight="1" x14ac:dyDescent="0.35">
      <c r="B56" s="128" t="s">
        <v>57</v>
      </c>
      <c r="C56" s="14" t="s">
        <v>88</v>
      </c>
      <c r="D56" s="25" t="str">
        <f>VLOOKUP(C56,'Data - Do not edit'!$B$11:$C$1048576,2,0)</f>
        <v>Have you internally documented the qualitative benefits (e.g., improved guest experience) of hiring women for entry-level roles, and shared with managers?</v>
      </c>
      <c r="E56" s="98"/>
      <c r="F56" s="17">
        <v>1</v>
      </c>
    </row>
    <row r="57" spans="2:7" ht="29" customHeight="1" x14ac:dyDescent="0.35">
      <c r="B57" s="129"/>
      <c r="C57" s="14" t="s">
        <v>89</v>
      </c>
      <c r="D57" s="25" t="str">
        <f>VLOOKUP(C57,'Data - Do not edit'!$B$11:$C$1048576,2,0)</f>
        <v>In the last two years, have you externally published content on your gender diversity initiatives for entry-level roles (via news articles, blogs)?</v>
      </c>
      <c r="E57" s="98"/>
      <c r="F57" s="17">
        <v>1</v>
      </c>
    </row>
    <row r="58" spans="2:7" ht="29" customHeight="1" x14ac:dyDescent="0.35">
      <c r="B58" s="129"/>
      <c r="C58" s="14" t="s">
        <v>90</v>
      </c>
      <c r="D58" s="14" t="str">
        <f>VLOOKUP(C58,'Data - Do not edit'!$B$11:$C$1048576,2,0)</f>
        <v>In the last two years, have you published your gender diversity numbers externally (e.g., website, report)?</v>
      </c>
      <c r="E58" s="98"/>
      <c r="F58" s="17">
        <v>1</v>
      </c>
      <c r="G58" s="54"/>
    </row>
    <row r="59" spans="2:7" ht="29" customHeight="1" x14ac:dyDescent="0.35">
      <c r="B59" s="130"/>
      <c r="C59" s="14" t="s">
        <v>91</v>
      </c>
      <c r="D59" s="14" t="str">
        <f>VLOOKUP(C59,'Data - Do not edit'!$B$11:$C$1048576,2,0)</f>
        <v>In the last two years, have you estimated the benefits of hiring women (e.g., % attrition of men vs women) using your data, and shared the findings internally?</v>
      </c>
      <c r="E59" s="98"/>
      <c r="F59" s="17">
        <v>1</v>
      </c>
    </row>
    <row r="61" spans="2:7" x14ac:dyDescent="0.35">
      <c r="B61" s="76" t="s">
        <v>138</v>
      </c>
    </row>
    <row r="63" spans="2:7" x14ac:dyDescent="0.35">
      <c r="B63" s="11" t="s">
        <v>14</v>
      </c>
      <c r="C63" s="11" t="s">
        <v>15</v>
      </c>
      <c r="D63" s="11" t="s">
        <v>0</v>
      </c>
      <c r="E63" s="11" t="s">
        <v>3</v>
      </c>
      <c r="F63" s="11" t="s">
        <v>36</v>
      </c>
    </row>
    <row r="64" spans="2:7" ht="29" customHeight="1" x14ac:dyDescent="0.35">
      <c r="B64" s="128" t="s">
        <v>139</v>
      </c>
      <c r="C64" s="14" t="s">
        <v>45</v>
      </c>
      <c r="D64" s="14" t="str">
        <f>VLOOKUP(C64,'Data - Do not edit'!$B$11:$C$1048576,2,0)</f>
        <v>Do you use gender-neutral job titles (e.g., ‘security guard’ instead of ‘watchman’) and language (e.g., both men and women can apply) in your recruitment collaterals (e.g., job ads)?</v>
      </c>
      <c r="E64" s="98"/>
      <c r="F64" s="17">
        <v>1</v>
      </c>
    </row>
    <row r="65" spans="2:6" ht="29" customHeight="1" x14ac:dyDescent="0.35">
      <c r="B65" s="129"/>
      <c r="C65" s="14" t="s">
        <v>46</v>
      </c>
      <c r="D65" s="14" t="str">
        <f>VLOOKUP(C65,'Data - Do not edit'!$B$11:$C$1048576,2,0)</f>
        <v>Have you shared written guidelines to recruiters (in-house/ external) on communicating relevant job details to women candidates (e.g., shift options, showing workplace videos/ photos)?</v>
      </c>
      <c r="E65" s="98"/>
      <c r="F65" s="17">
        <v>1</v>
      </c>
    </row>
    <row r="66" spans="2:6" ht="29" customHeight="1" x14ac:dyDescent="0.35">
      <c r="B66" s="129"/>
      <c r="C66" s="14" t="s">
        <v>47</v>
      </c>
      <c r="D66" s="14" t="str">
        <f>VLOOKUP(C66,'Data - Do not edit'!$B$11:$C$1048576,2,0)</f>
        <v>Do you share existing women employees’ testimonials (e.g., videos via social media, website) to attract women candidates?</v>
      </c>
      <c r="E66" s="98"/>
      <c r="F66" s="17">
        <v>1</v>
      </c>
    </row>
    <row r="67" spans="2:6" ht="29" customHeight="1" x14ac:dyDescent="0.35">
      <c r="B67" s="130"/>
      <c r="C67" s="14" t="s">
        <v>48</v>
      </c>
      <c r="D67" s="14" t="str">
        <f>VLOOKUP(C67,'Data - Do not edit'!$B$11:$C$1048576,2,0)</f>
        <v>Have you established a formal partnership with at least one women-focused hiring channel (e.g., women-focused NGOs, sector skill council)?*</v>
      </c>
      <c r="E67" s="98"/>
      <c r="F67" s="17">
        <v>1</v>
      </c>
    </row>
    <row r="68" spans="2:6" x14ac:dyDescent="0.35">
      <c r="B68" s="128" t="s">
        <v>141</v>
      </c>
      <c r="C68" s="14" t="s">
        <v>49</v>
      </c>
      <c r="D68" s="14" t="str">
        <f>VLOOKUP(C68,'Data - Do not edit'!$B$11:$C$1048576,2,0)</f>
        <v>Do you offer at least 10 personal/ sick leaves a year to all employees?</v>
      </c>
      <c r="E68" s="98"/>
      <c r="F68" s="17">
        <v>1</v>
      </c>
    </row>
    <row r="69" spans="2:6" x14ac:dyDescent="0.35">
      <c r="B69" s="129"/>
      <c r="C69" s="14" t="s">
        <v>50</v>
      </c>
      <c r="D69" s="14" t="str">
        <f>VLOOKUP(C69,'Data - Do not edit'!$B$11:$C$1048576,2,0)</f>
        <v>Do you have a defined overtime pay matrix for employees working beyond their shift timings?</v>
      </c>
      <c r="E69" s="98"/>
      <c r="F69" s="17">
        <v>1</v>
      </c>
    </row>
    <row r="70" spans="2:6" ht="29" customHeight="1" x14ac:dyDescent="0.35">
      <c r="B70" s="129"/>
      <c r="C70" s="14" t="s">
        <v>51</v>
      </c>
      <c r="D70" s="14" t="str">
        <f>VLOOKUP(C70,'Data - Do not edit'!$B$11:$C$1048576,2,0)</f>
        <v>Do you have a standard practice of assigning a woman PoC (e.g., supervisor, experienced employee) for entry-level women employees to share their concerns on workplace issues?*</v>
      </c>
      <c r="E70" s="98"/>
      <c r="F70" s="17">
        <v>1</v>
      </c>
    </row>
    <row r="71" spans="2:6" ht="29" customHeight="1" x14ac:dyDescent="0.35">
      <c r="B71" s="130"/>
      <c r="C71" s="14" t="s">
        <v>52</v>
      </c>
      <c r="D71" s="14" t="str">
        <f>VLOOKUP(C71,'Data - Do not edit'!$B$11:$C$1048576,2,0)</f>
        <v>Do you provide part-time work options to employees (e.g., 4-5 hours shift instead of full 8-9 hours shift)?</v>
      </c>
      <c r="E71" s="98"/>
      <c r="F71" s="17">
        <v>1</v>
      </c>
    </row>
    <row r="73" spans="2:6" x14ac:dyDescent="0.35">
      <c r="B73" s="76" t="s">
        <v>144</v>
      </c>
    </row>
    <row r="75" spans="2:6" x14ac:dyDescent="0.35">
      <c r="B75" s="11" t="s">
        <v>14</v>
      </c>
      <c r="C75" s="11" t="s">
        <v>15</v>
      </c>
      <c r="D75" s="11" t="s">
        <v>0</v>
      </c>
      <c r="E75" s="11" t="s">
        <v>3</v>
      </c>
      <c r="F75" s="11" t="s">
        <v>36</v>
      </c>
    </row>
    <row r="76" spans="2:6" ht="29" customHeight="1" x14ac:dyDescent="0.35">
      <c r="B76" s="128" t="s">
        <v>145</v>
      </c>
      <c r="C76" s="14" t="s">
        <v>58</v>
      </c>
      <c r="D76" s="14" t="str">
        <f>VLOOKUP(C76,'Data - Do not edit'!$B$11:$C$1048576,2,0)</f>
        <v>Do you have a standard practice to inform employees about the escalation process for safety issues (e.g., aggressive/ intoxicated guests)?</v>
      </c>
      <c r="E76" s="98"/>
      <c r="F76" s="17">
        <v>2</v>
      </c>
    </row>
    <row r="77" spans="2:6" ht="29" customHeight="1" x14ac:dyDescent="0.35">
      <c r="B77" s="129"/>
      <c r="C77" s="14" t="s">
        <v>59</v>
      </c>
      <c r="D77" s="25" t="str">
        <f>VLOOKUP(C77,'Data - Do not edit'!$B$11:$C$1048576,2,0)</f>
        <v>Do at least 50% of your properties display guest conduct protocols (e.g., expected guest behaviour, consequences of misconduct)?</v>
      </c>
      <c r="E77" s="98"/>
      <c r="F77" s="17">
        <v>2</v>
      </c>
    </row>
    <row r="78" spans="2:6" ht="58" x14ac:dyDescent="0.35">
      <c r="B78" s="129"/>
      <c r="C78" s="14" t="s">
        <v>63</v>
      </c>
      <c r="D78" s="14" t="str">
        <f>VLOOKUP(C78,'Data - Do not edit'!$B$11:$C$1048576,2,0)</f>
        <v>Do all your properties follow at least one of these protocols to ensure employee safety?
1) Open-door service with trolley in the way
2) Room service in pairs at night
3) Service deferral by employees if at risk</v>
      </c>
      <c r="E78" s="98"/>
      <c r="F78" s="17">
        <v>2</v>
      </c>
    </row>
    <row r="79" spans="2:6" ht="29" customHeight="1" x14ac:dyDescent="0.35">
      <c r="B79" s="130"/>
      <c r="C79" s="14" t="s">
        <v>64</v>
      </c>
      <c r="D79" s="14" t="str">
        <f>VLOOKUP(C79,'Data - Do not edit'!$B$11:$C$1048576,2,0)</f>
        <v>In the last/ current financial year, have you audited safety measures across all properties and shared an audit report with senior leadership?</v>
      </c>
      <c r="E79" s="98"/>
      <c r="F79" s="17">
        <v>2</v>
      </c>
    </row>
    <row r="80" spans="2:6" ht="29" customHeight="1" x14ac:dyDescent="0.35">
      <c r="B80" s="128" t="s">
        <v>146</v>
      </c>
      <c r="C80" s="14" t="s">
        <v>60</v>
      </c>
      <c r="D80" s="14" t="str">
        <f>VLOOKUP(C80,'Data - Do not edit'!$B$11:$C$1048576,2,0)</f>
        <v>Do all your properties have sufficient lighting and CCTV coverage in isolated areas (e.g., staff pick-up area), back-office areas (e.g., stairwells), and corridors?</v>
      </c>
      <c r="E80" s="98"/>
      <c r="F80" s="17">
        <v>1</v>
      </c>
    </row>
    <row r="81" spans="2:6" ht="29" customHeight="1" x14ac:dyDescent="0.35">
      <c r="B81" s="129"/>
      <c r="C81" s="14" t="s">
        <v>61</v>
      </c>
      <c r="D81" s="14" t="str">
        <f>VLOOKUP(C81,'Data - Do not edit'!$B$11:$C$1048576,2,0)</f>
        <v>Do you provide resources (e.g., SOS button in corridors/ utility areas, uniform-attached panic button) for employees to raise alert in emergency situations?</v>
      </c>
      <c r="E81" s="98"/>
      <c r="F81" s="17">
        <v>1</v>
      </c>
    </row>
    <row r="82" spans="2:6" ht="29" customHeight="1" x14ac:dyDescent="0.35">
      <c r="B82" s="129"/>
      <c r="C82" s="14" t="s">
        <v>65</v>
      </c>
      <c r="D82" s="14" t="str">
        <f>VLOOKUP(C82,'Data - Do not edit'!$B$11:$C$1048576,2,0)</f>
        <v>Do at least 50% of your properties offer pick-up and/ or drop support (e.g., reimbursement, common point or door-step) for women employees?</v>
      </c>
      <c r="E82" s="98"/>
      <c r="F82" s="17">
        <v>1</v>
      </c>
    </row>
    <row r="83" spans="2:6" ht="29" customHeight="1" x14ac:dyDescent="0.35">
      <c r="B83" s="130"/>
      <c r="C83" s="14" t="s">
        <v>66</v>
      </c>
      <c r="D83" s="14" t="str">
        <f>VLOOKUP(C83,'Data - Do not edit'!$B$11:$C$1048576,2,0)</f>
        <v xml:space="preserve">In the last/ current financial year, have you conducted any safety trainings (e.g., self-defence, conflict deescalation) for women employees? </v>
      </c>
      <c r="E83" s="98"/>
      <c r="F83" s="17">
        <v>1</v>
      </c>
    </row>
    <row r="85" spans="2:6" x14ac:dyDescent="0.35">
      <c r="B85" s="76" t="s">
        <v>199</v>
      </c>
    </row>
    <row r="86" spans="2:6" x14ac:dyDescent="0.35">
      <c r="B86" s="49" t="s">
        <v>215</v>
      </c>
    </row>
    <row r="87" spans="2:6" x14ac:dyDescent="0.35">
      <c r="B87" s="49" t="s">
        <v>195</v>
      </c>
    </row>
    <row r="88" spans="2:6" x14ac:dyDescent="0.35">
      <c r="B88" s="49" t="s">
        <v>194</v>
      </c>
    </row>
    <row r="89" spans="2:6" x14ac:dyDescent="0.35">
      <c r="B89" s="49" t="s">
        <v>196</v>
      </c>
    </row>
    <row r="90" spans="2:6" x14ac:dyDescent="0.35">
      <c r="B90" s="49" t="s">
        <v>197</v>
      </c>
    </row>
  </sheetData>
  <sheetProtection sheet="1" objects="1" scenarios="1"/>
  <mergeCells count="32">
    <mergeCell ref="B25:D25"/>
    <mergeCell ref="B23:D23"/>
    <mergeCell ref="B14:D14"/>
    <mergeCell ref="B80:B83"/>
    <mergeCell ref="B56:B59"/>
    <mergeCell ref="B48:B51"/>
    <mergeCell ref="B52:B55"/>
    <mergeCell ref="B68:B71"/>
    <mergeCell ref="B64:B67"/>
    <mergeCell ref="B76:B79"/>
    <mergeCell ref="B19:D19"/>
    <mergeCell ref="B32:C32"/>
    <mergeCell ref="D32:E32"/>
    <mergeCell ref="B20:D20"/>
    <mergeCell ref="B21:D21"/>
    <mergeCell ref="B22:D22"/>
    <mergeCell ref="C7:D7"/>
    <mergeCell ref="B44:B47"/>
    <mergeCell ref="D31:E31"/>
    <mergeCell ref="D29:E29"/>
    <mergeCell ref="B30:C30"/>
    <mergeCell ref="B15:E15"/>
    <mergeCell ref="B16:D16"/>
    <mergeCell ref="B17:D17"/>
    <mergeCell ref="B18:D18"/>
    <mergeCell ref="B24:D24"/>
    <mergeCell ref="D30:E30"/>
    <mergeCell ref="B11:D11"/>
    <mergeCell ref="B12:D12"/>
    <mergeCell ref="B13:D13"/>
    <mergeCell ref="B29:C29"/>
    <mergeCell ref="B31:C31"/>
  </mergeCells>
  <dataValidations count="1">
    <dataValidation type="list" allowBlank="1" showInputMessage="1" showErrorMessage="1" sqref="E16:E23 E25" xr:uid="{3444C5DA-2FE3-4955-B221-2BFF892F71AF}">
      <formula1>"Yes,No"</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35">
        <x14:dataValidation type="list" allowBlank="1" showInputMessage="1" showErrorMessage="1" xr:uid="{047E4118-C273-47B7-88C0-59E7BFF4EC25}">
          <x14:formula1>
            <xm:f>'Data - Do not edit'!$C$36:$C$37</xm:f>
          </x14:formula1>
          <xm:sqref>E44</xm:sqref>
        </x14:dataValidation>
        <x14:dataValidation type="list" allowBlank="1" showInputMessage="1" showErrorMessage="1" xr:uid="{75616562-9E89-49B0-BEB5-9618543D1BBD}">
          <x14:formula1>
            <xm:f>'Data - Do not edit'!$C$19:$C$23</xm:f>
          </x14:formula1>
          <xm:sqref>E38</xm:sqref>
        </x14:dataValidation>
        <x14:dataValidation type="list" allowBlank="1" showInputMessage="1" showErrorMessage="1" xr:uid="{ED36DF76-C33C-4DBD-A16F-63A46C39F5FA}">
          <x14:formula1>
            <xm:f>'Data - Do not edit'!$C$26:$C$31</xm:f>
          </x14:formula1>
          <xm:sqref>E39</xm:sqref>
        </x14:dataValidation>
        <x14:dataValidation type="list" allowBlank="1" showInputMessage="1" showErrorMessage="1" xr:uid="{F3658B9B-4C6F-460E-AE9E-8398E31FED3E}">
          <x14:formula1>
            <xm:f>'Data - Do not edit'!$C$12:$C$16</xm:f>
          </x14:formula1>
          <xm:sqref>E37</xm:sqref>
        </x14:dataValidation>
        <x14:dataValidation type="list" allowBlank="1" showInputMessage="1" showErrorMessage="1" xr:uid="{BB1BEF3C-5D6F-470D-AEBD-65D9316BC7CB}">
          <x14:formula1>
            <xm:f>'Data - Do not edit'!$C$40:$C$41</xm:f>
          </x14:formula1>
          <xm:sqref>E45</xm:sqref>
        </x14:dataValidation>
        <x14:dataValidation type="list" allowBlank="1" showInputMessage="1" showErrorMessage="1" xr:uid="{75177899-946E-436D-9F4E-18510A495A1E}">
          <x14:formula1>
            <xm:f>'Data - Do not edit'!$C$44:$C$45</xm:f>
          </x14:formula1>
          <xm:sqref>E46</xm:sqref>
        </x14:dataValidation>
        <x14:dataValidation type="list" allowBlank="1" showInputMessage="1" showErrorMessage="1" xr:uid="{9DC35E37-B06A-4F6C-85A8-0D9D66BFC9BF}">
          <x14:formula1>
            <xm:f>'Data - Do not edit'!$C$48:$C$49</xm:f>
          </x14:formula1>
          <xm:sqref>E47</xm:sqref>
        </x14:dataValidation>
        <x14:dataValidation type="list" allowBlank="1" showInputMessage="1" showErrorMessage="1" xr:uid="{A5285D63-A840-4E56-9AF6-1A7E77423747}">
          <x14:formula1>
            <xm:f>'Data - Do not edit'!$C$52:$C$53</xm:f>
          </x14:formula1>
          <xm:sqref>E48</xm:sqref>
        </x14:dataValidation>
        <x14:dataValidation type="list" allowBlank="1" showInputMessage="1" showErrorMessage="1" xr:uid="{7ED9B1A2-9B00-4F03-B608-1CBCFAEC8570}">
          <x14:formula1>
            <xm:f>'Data - Do not edit'!$C$56:$C$57</xm:f>
          </x14:formula1>
          <xm:sqref>E49</xm:sqref>
        </x14:dataValidation>
        <x14:dataValidation type="list" allowBlank="1" showInputMessage="1" showErrorMessage="1" xr:uid="{16D02020-FEFC-4014-A9F0-49FC66B6F867}">
          <x14:formula1>
            <xm:f>'Data - Do not edit'!$C$60:$C$61</xm:f>
          </x14:formula1>
          <xm:sqref>E50</xm:sqref>
        </x14:dataValidation>
        <x14:dataValidation type="list" allowBlank="1" showInputMessage="1" showErrorMessage="1" xr:uid="{2866EA18-3B21-46F2-8FDE-9F5875A43E09}">
          <x14:formula1>
            <xm:f>'Data - Do not edit'!$C$64:$C$65</xm:f>
          </x14:formula1>
          <xm:sqref>E51</xm:sqref>
        </x14:dataValidation>
        <x14:dataValidation type="list" allowBlank="1" showInputMessage="1" showErrorMessage="1" xr:uid="{49D49DB2-0D2B-408E-84F7-DD196D821626}">
          <x14:formula1>
            <xm:f>'Data - Do not edit'!$C$68:$C$69</xm:f>
          </x14:formula1>
          <xm:sqref>E52</xm:sqref>
        </x14:dataValidation>
        <x14:dataValidation type="list" allowBlank="1" showInputMessage="1" showErrorMessage="1" xr:uid="{32EE7281-E2FB-4884-A7AE-F85841D65486}">
          <x14:formula1>
            <xm:f>'Data - Do not edit'!$C$72:$C$73</xm:f>
          </x14:formula1>
          <xm:sqref>E53</xm:sqref>
        </x14:dataValidation>
        <x14:dataValidation type="list" allowBlank="1" showInputMessage="1" showErrorMessage="1" xr:uid="{770DC4B0-CE97-4893-93D7-EBCFC2A889B1}">
          <x14:formula1>
            <xm:f>'Data - Do not edit'!$C$76:$C$77</xm:f>
          </x14:formula1>
          <xm:sqref>E54</xm:sqref>
        </x14:dataValidation>
        <x14:dataValidation type="list" allowBlank="1" showInputMessage="1" showErrorMessage="1" xr:uid="{17A39C7F-E87E-49F9-97CF-EF52E4260D34}">
          <x14:formula1>
            <xm:f>'Data - Do not edit'!$C$80:$C$81</xm:f>
          </x14:formula1>
          <xm:sqref>E55</xm:sqref>
        </x14:dataValidation>
        <x14:dataValidation type="list" allowBlank="1" showInputMessage="1" showErrorMessage="1" xr:uid="{83498080-3C43-452D-8151-BCAA1E79B3A7}">
          <x14:formula1>
            <xm:f>'Data - Do not edit'!$C$84:$C$85</xm:f>
          </x14:formula1>
          <xm:sqref>E56</xm:sqref>
        </x14:dataValidation>
        <x14:dataValidation type="list" allowBlank="1" showInputMessage="1" showErrorMessage="1" xr:uid="{C689EDD8-7203-482E-89A8-397C6A3AEC8A}">
          <x14:formula1>
            <xm:f>'Data - Do not edit'!$C$88:$C$89</xm:f>
          </x14:formula1>
          <xm:sqref>E57</xm:sqref>
        </x14:dataValidation>
        <x14:dataValidation type="list" allowBlank="1" showInputMessage="1" showErrorMessage="1" xr:uid="{0ADA5DB1-F383-4DB3-8C97-9B2DCAC88CA4}">
          <x14:formula1>
            <xm:f>'Data - Do not edit'!$C$92:$C$93</xm:f>
          </x14:formula1>
          <xm:sqref>E58</xm:sqref>
        </x14:dataValidation>
        <x14:dataValidation type="list" allowBlank="1" showInputMessage="1" showErrorMessage="1" xr:uid="{B582D5EF-DB90-46D6-8FBD-7D6C7FE81E58}">
          <x14:formula1>
            <xm:f>'Data - Do not edit'!$C$96:$C$97</xm:f>
          </x14:formula1>
          <xm:sqref>E59</xm:sqref>
        </x14:dataValidation>
        <x14:dataValidation type="list" allowBlank="1" showInputMessage="1" showErrorMessage="1" xr:uid="{4D0101D1-2A35-47E7-AB22-BB6E685FD23A}">
          <x14:formula1>
            <xm:f>'Data - Do not edit'!$C$102:$C$103</xm:f>
          </x14:formula1>
          <xm:sqref>E64</xm:sqref>
        </x14:dataValidation>
        <x14:dataValidation type="list" allowBlank="1" showInputMessage="1" showErrorMessage="1" xr:uid="{0F610916-C172-467F-B7ED-162A45624598}">
          <x14:formula1>
            <xm:f>'Data - Do not edit'!$C$106:$C$107</xm:f>
          </x14:formula1>
          <xm:sqref>E65</xm:sqref>
        </x14:dataValidation>
        <x14:dataValidation type="list" allowBlank="1" showInputMessage="1" showErrorMessage="1" xr:uid="{6776C2AA-2AB9-40DB-A3A2-8622EA494AF0}">
          <x14:formula1>
            <xm:f>'Data - Do not edit'!$C$110:$C$111</xm:f>
          </x14:formula1>
          <xm:sqref>E66</xm:sqref>
        </x14:dataValidation>
        <x14:dataValidation type="list" allowBlank="1" showInputMessage="1" showErrorMessage="1" xr:uid="{C01CED04-BB22-4704-B509-44C70CEE58E2}">
          <x14:formula1>
            <xm:f>'Data - Do not edit'!$C$114:$C$115</xm:f>
          </x14:formula1>
          <xm:sqref>E67</xm:sqref>
        </x14:dataValidation>
        <x14:dataValidation type="list" allowBlank="1" showInputMessage="1" showErrorMessage="1" xr:uid="{2341A0F9-D043-44CC-8410-055FA30CBEB4}">
          <x14:formula1>
            <xm:f>'Data - Do not edit'!$C$118:$C$119</xm:f>
          </x14:formula1>
          <xm:sqref>E68</xm:sqref>
        </x14:dataValidation>
        <x14:dataValidation type="list" allowBlank="1" showInputMessage="1" showErrorMessage="1" xr:uid="{707818B0-4E2E-4E20-A2B4-3132C79A70EB}">
          <x14:formula1>
            <xm:f>'Data - Do not edit'!$C$122:$C$123</xm:f>
          </x14:formula1>
          <xm:sqref>E69</xm:sqref>
        </x14:dataValidation>
        <x14:dataValidation type="list" allowBlank="1" showInputMessage="1" showErrorMessage="1" xr:uid="{BF8D28E5-BB3D-4BE7-A33D-9603BD41436F}">
          <x14:formula1>
            <xm:f>'Data - Do not edit'!$C$126:$C$127</xm:f>
          </x14:formula1>
          <xm:sqref>E70</xm:sqref>
        </x14:dataValidation>
        <x14:dataValidation type="list" allowBlank="1" showInputMessage="1" showErrorMessage="1" xr:uid="{9C914D10-B855-4C21-83F1-30EA281BEBB8}">
          <x14:formula1>
            <xm:f>'Data - Do not edit'!$C$130:$C$131</xm:f>
          </x14:formula1>
          <xm:sqref>E71</xm:sqref>
        </x14:dataValidation>
        <x14:dataValidation type="list" allowBlank="1" showInputMessage="1" showErrorMessage="1" xr:uid="{34E24350-830A-468F-9AD7-AE4E04D5596A}">
          <x14:formula1>
            <xm:f>'Data - Do not edit'!$C$136:$C$137</xm:f>
          </x14:formula1>
          <xm:sqref>E76</xm:sqref>
        </x14:dataValidation>
        <x14:dataValidation type="list" allowBlank="1" showInputMessage="1" showErrorMessage="1" xr:uid="{7EB1FB6E-FE90-4941-A1EA-5198F5AFCAEC}">
          <x14:formula1>
            <xm:f>'Data - Do not edit'!$C$140:$C$141</xm:f>
          </x14:formula1>
          <xm:sqref>E77</xm:sqref>
        </x14:dataValidation>
        <x14:dataValidation type="list" allowBlank="1" showInputMessage="1" showErrorMessage="1" xr:uid="{ACCEC427-EC74-4BB6-80CE-9CC864F86461}">
          <x14:formula1>
            <xm:f>'Data - Do not edit'!$C$144:$C$145</xm:f>
          </x14:formula1>
          <xm:sqref>E78</xm:sqref>
        </x14:dataValidation>
        <x14:dataValidation type="list" allowBlank="1" showInputMessage="1" showErrorMessage="1" xr:uid="{D92490A9-CFEB-4CEB-8381-CD6F99DAB0BF}">
          <x14:formula1>
            <xm:f>'Data - Do not edit'!$C$148:$C$149</xm:f>
          </x14:formula1>
          <xm:sqref>E79</xm:sqref>
        </x14:dataValidation>
        <x14:dataValidation type="list" allowBlank="1" showInputMessage="1" showErrorMessage="1" xr:uid="{A343E9D1-2BAD-4FF0-B95D-B8C76F28507E}">
          <x14:formula1>
            <xm:f>'Data - Do not edit'!$C$152:$C$153</xm:f>
          </x14:formula1>
          <xm:sqref>E80</xm:sqref>
        </x14:dataValidation>
        <x14:dataValidation type="list" allowBlank="1" showInputMessage="1" showErrorMessage="1" xr:uid="{AF044914-7543-4941-A57B-86B30D8F45C3}">
          <x14:formula1>
            <xm:f>'Data - Do not edit'!$C$156:$C$157</xm:f>
          </x14:formula1>
          <xm:sqref>E81</xm:sqref>
        </x14:dataValidation>
        <x14:dataValidation type="list" allowBlank="1" showInputMessage="1" showErrorMessage="1" xr:uid="{C52F065E-29D8-4931-93D8-4620E8831CD0}">
          <x14:formula1>
            <xm:f>'Data - Do not edit'!$C$160:$C$161</xm:f>
          </x14:formula1>
          <xm:sqref>E82</xm:sqref>
        </x14:dataValidation>
        <x14:dataValidation type="list" allowBlank="1" showInputMessage="1" showErrorMessage="1" xr:uid="{6D86B876-ABC1-4290-B360-4E3E9BA6FEAE}">
          <x14:formula1>
            <xm:f>'Data - Do not edit'!$C$164:$C$165</xm:f>
          </x14:formula1>
          <xm:sqref>E83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9B3D-D169-4F2B-90FD-4FD0F868A5F2}">
  <sheetPr codeName="Sheet7"/>
  <dimension ref="B1:K58"/>
  <sheetViews>
    <sheetView showGridLines="0" workbookViewId="0">
      <pane ySplit="3" topLeftCell="A4" activePane="bottomLeft" state="frozen"/>
      <selection pane="bottomLeft"/>
    </sheetView>
  </sheetViews>
  <sheetFormatPr defaultColWidth="8.81640625" defaultRowHeight="14.5" x14ac:dyDescent="0.35"/>
  <cols>
    <col min="1" max="1" width="1.81640625" style="56" customWidth="1"/>
    <col min="2" max="2" width="19.08984375" style="56" customWidth="1"/>
    <col min="3" max="3" width="39.453125" style="56" customWidth="1"/>
    <col min="4" max="4" width="8.81640625" style="56"/>
    <col min="5" max="5" width="36.36328125" style="56" bestFit="1" customWidth="1"/>
    <col min="6" max="6" width="8.81640625" style="56"/>
    <col min="7" max="7" width="9.54296875" style="56" bestFit="1" customWidth="1"/>
    <col min="8" max="8" width="14.54296875" style="56" bestFit="1" customWidth="1"/>
    <col min="9" max="9" width="16.08984375" style="56" bestFit="1" customWidth="1"/>
    <col min="10" max="10" width="17.81640625" style="56" bestFit="1" customWidth="1"/>
    <col min="11" max="16384" width="8.81640625" style="56"/>
  </cols>
  <sheetData>
    <row r="1" spans="2:5" s="1" customFormat="1" x14ac:dyDescent="0.35"/>
    <row r="2" spans="2:5" s="1" customFormat="1" x14ac:dyDescent="0.35">
      <c r="B2" s="2" t="s">
        <v>19</v>
      </c>
    </row>
    <row r="3" spans="2:5" s="1" customFormat="1" x14ac:dyDescent="0.35"/>
    <row r="5" spans="2:5" x14ac:dyDescent="0.35">
      <c r="B5" s="56" t="s">
        <v>21</v>
      </c>
    </row>
    <row r="7" spans="2:5" x14ac:dyDescent="0.35">
      <c r="B7" s="56" t="s">
        <v>20</v>
      </c>
    </row>
    <row r="8" spans="2:5" x14ac:dyDescent="0.35">
      <c r="E8" s="79"/>
    </row>
    <row r="9" spans="2:5" x14ac:dyDescent="0.35">
      <c r="B9" s="144" t="s">
        <v>35</v>
      </c>
      <c r="C9" s="50" t="s">
        <v>188</v>
      </c>
      <c r="D9" s="81"/>
      <c r="E9" s="63"/>
    </row>
    <row r="10" spans="2:5" x14ac:dyDescent="0.35">
      <c r="B10" s="144"/>
      <c r="C10" s="40" t="s">
        <v>193</v>
      </c>
      <c r="E10" s="63"/>
    </row>
    <row r="11" spans="2:5" x14ac:dyDescent="0.35">
      <c r="B11" s="144"/>
      <c r="C11" s="39" t="s">
        <v>168</v>
      </c>
      <c r="E11" s="79"/>
    </row>
    <row r="12" spans="2:5" x14ac:dyDescent="0.35">
      <c r="E12" s="79"/>
    </row>
    <row r="13" spans="2:5" x14ac:dyDescent="0.35">
      <c r="B13" s="38" t="s">
        <v>189</v>
      </c>
      <c r="C13"/>
    </row>
    <row r="14" spans="2:5" x14ac:dyDescent="0.35">
      <c r="B14" s="145" t="s">
        <v>186</v>
      </c>
      <c r="C14" s="145"/>
      <c r="D14" s="40">
        <v>4</v>
      </c>
      <c r="E14" s="63"/>
    </row>
    <row r="15" spans="2:5" x14ac:dyDescent="0.35">
      <c r="B15" s="145" t="s">
        <v>187</v>
      </c>
      <c r="C15" s="145"/>
      <c r="D15" s="40">
        <v>1</v>
      </c>
      <c r="E15" s="63"/>
    </row>
    <row r="16" spans="2:5" x14ac:dyDescent="0.35">
      <c r="B16" s="80"/>
      <c r="C16" s="80"/>
    </row>
    <row r="17" spans="2:10" x14ac:dyDescent="0.35">
      <c r="B17" s="61" t="s">
        <v>160</v>
      </c>
    </row>
    <row r="18" spans="2:10" x14ac:dyDescent="0.35">
      <c r="B18" s="8" t="s">
        <v>16</v>
      </c>
      <c r="C18" s="8" t="s">
        <v>14</v>
      </c>
      <c r="D18" s="8" t="s">
        <v>0</v>
      </c>
      <c r="E18" s="8" t="s">
        <v>1</v>
      </c>
      <c r="F18" s="8" t="s">
        <v>2</v>
      </c>
      <c r="G18" s="8" t="s">
        <v>36</v>
      </c>
      <c r="H18" s="87" t="s">
        <v>32</v>
      </c>
      <c r="I18" s="8" t="s">
        <v>74</v>
      </c>
      <c r="J18" s="8" t="s">
        <v>53</v>
      </c>
    </row>
    <row r="19" spans="2:10" x14ac:dyDescent="0.35">
      <c r="B19" s="125" t="s">
        <v>17</v>
      </c>
      <c r="C19" s="4" t="s">
        <v>96</v>
      </c>
      <c r="D19" s="32" t="s">
        <v>37</v>
      </c>
      <c r="E19" s="51">
        <f>Questionnaire!E37</f>
        <v>0</v>
      </c>
      <c r="F19" s="43" t="str">
        <f>IF(E19='Data - Do not edit'!C12, 0, IF(E19='Data - Do not edit'!C13, 1, IF(E19='Data - Do not edit'!C14, 2, IF(E19='Data - Do not edit'!C15, 3, IF(E19='Data - Do not edit'!C16, 4, "")))))</f>
        <v/>
      </c>
      <c r="G19" s="41">
        <f>Questionnaire!F37</f>
        <v>3</v>
      </c>
      <c r="H19" s="44">
        <f>IF(E19="Not applicable","",G19*$D$14)</f>
        <v>12</v>
      </c>
      <c r="I19" s="39">
        <f>IFERROR(F19*G19,0)</f>
        <v>0</v>
      </c>
      <c r="J19" s="45">
        <f>IFERROR(I19,0)</f>
        <v>0</v>
      </c>
    </row>
    <row r="20" spans="2:10" x14ac:dyDescent="0.35">
      <c r="B20" s="125"/>
      <c r="C20" s="4" t="s">
        <v>127</v>
      </c>
      <c r="D20" s="32" t="s">
        <v>83</v>
      </c>
      <c r="E20" s="51">
        <f>Questionnaire!E38</f>
        <v>0</v>
      </c>
      <c r="F20" s="43" t="str">
        <f>IF(E20='Data - Do not edit'!C19, 0, IF(E20='Data - Do not edit'!C20, 1, IF(E20='Data - Do not edit'!C21, 2, IF(E20='Data - Do not edit'!C22, 3, IF(E20='Data - Do not edit'!C23, 4, "")))))</f>
        <v/>
      </c>
      <c r="G20" s="41">
        <f>Questionnaire!F38</f>
        <v>2</v>
      </c>
      <c r="H20" s="44">
        <f>IF(E20="Not applicable","",G20*$D$14)</f>
        <v>8</v>
      </c>
      <c r="I20" s="39">
        <f>IFERROR(F20*G20,0)</f>
        <v>0</v>
      </c>
      <c r="J20" s="45">
        <f>IFERROR(I20,0)</f>
        <v>0</v>
      </c>
    </row>
    <row r="21" spans="2:10" x14ac:dyDescent="0.35">
      <c r="B21" s="125"/>
      <c r="C21" s="4" t="s">
        <v>128</v>
      </c>
      <c r="D21" s="32" t="s">
        <v>97</v>
      </c>
      <c r="E21" s="51">
        <f>Questionnaire!E39</f>
        <v>0</v>
      </c>
      <c r="F21" s="43" t="str">
        <f>IF(E21='Data - Do not edit'!C26, "", IF(E21='Data - Do not edit'!C27, 0, IF(E21='Data - Do not edit'!C28, 1, IF(E21='Data - Do not edit'!C29, 2, IF(E21='Data - Do not edit'!C30, 3, IF(E21='Data - Do not edit'!C31, 4, ""))))))</f>
        <v/>
      </c>
      <c r="G21" s="41">
        <f>Questionnaire!F39</f>
        <v>2</v>
      </c>
      <c r="H21" s="44">
        <f>IF(E21="Not applicable","",G21*$D$14)</f>
        <v>8</v>
      </c>
      <c r="I21" s="39">
        <f>IFERROR(F21*G21,0)</f>
        <v>0</v>
      </c>
      <c r="J21" s="45">
        <f>IFERROR(I21,0)</f>
        <v>0</v>
      </c>
    </row>
    <row r="22" spans="2:10" x14ac:dyDescent="0.35">
      <c r="B22" s="125"/>
      <c r="C22" s="146" t="s">
        <v>167</v>
      </c>
      <c r="D22" s="147"/>
      <c r="E22" s="147"/>
      <c r="F22" s="147"/>
      <c r="G22" s="148"/>
      <c r="H22" s="33">
        <f>SUM(H19:H21)</f>
        <v>28</v>
      </c>
      <c r="I22" s="12"/>
      <c r="J22" s="34">
        <f>IFERROR(SUM(J19:J21),"0")</f>
        <v>0</v>
      </c>
    </row>
    <row r="23" spans="2:10" x14ac:dyDescent="0.35">
      <c r="B23" s="125" t="s">
        <v>110</v>
      </c>
      <c r="C23" s="4" t="s">
        <v>133</v>
      </c>
      <c r="D23" s="32" t="s">
        <v>38</v>
      </c>
      <c r="E23" s="51">
        <f>Questionnaire!E44</f>
        <v>0</v>
      </c>
      <c r="F23" s="43" t="str">
        <f>IF(E23='Data - Do not edit'!C36,1,IF(E23='Data - Do not edit'!C37,0,""))</f>
        <v/>
      </c>
      <c r="G23" s="41">
        <f>Questionnaire!F44</f>
        <v>1</v>
      </c>
      <c r="H23" s="44">
        <f t="shared" ref="H23:H38" si="0">IF(E23="Not applicable","",G23*$D$15)</f>
        <v>1</v>
      </c>
      <c r="I23" s="39">
        <f t="shared" ref="I23:I56" si="1">IFERROR(F23*G23,0)</f>
        <v>0</v>
      </c>
      <c r="J23" s="45">
        <f>IFERROR(I23,0)</f>
        <v>0</v>
      </c>
    </row>
    <row r="24" spans="2:10" x14ac:dyDescent="0.35">
      <c r="B24" s="125"/>
      <c r="C24" s="4" t="s">
        <v>133</v>
      </c>
      <c r="D24" s="32" t="s">
        <v>39</v>
      </c>
      <c r="E24" s="51">
        <f>Questionnaire!E45</f>
        <v>0</v>
      </c>
      <c r="F24" s="43" t="str">
        <f>IF(E24='Data - Do not edit'!C40,1,IF(E24='Data - Do not edit'!C41,0,""))</f>
        <v/>
      </c>
      <c r="G24" s="41">
        <f>Questionnaire!F45</f>
        <v>1</v>
      </c>
      <c r="H24" s="44">
        <f t="shared" si="0"/>
        <v>1</v>
      </c>
      <c r="I24" s="39">
        <f t="shared" si="1"/>
        <v>0</v>
      </c>
      <c r="J24" s="45">
        <f>IFERROR(I24,0)</f>
        <v>0</v>
      </c>
    </row>
    <row r="25" spans="2:10" x14ac:dyDescent="0.35">
      <c r="B25" s="125"/>
      <c r="C25" s="4" t="s">
        <v>133</v>
      </c>
      <c r="D25" s="32" t="s">
        <v>40</v>
      </c>
      <c r="E25" s="51">
        <f>Questionnaire!E46</f>
        <v>0</v>
      </c>
      <c r="F25" s="43" t="str">
        <f>IF(E25='Data - Do not edit'!C44,1, IF(E25='Data - Do not edit'!C45,0,""))</f>
        <v/>
      </c>
      <c r="G25" s="41">
        <f>Questionnaire!F46</f>
        <v>1</v>
      </c>
      <c r="H25" s="44">
        <f t="shared" si="0"/>
        <v>1</v>
      </c>
      <c r="I25" s="39">
        <f t="shared" si="1"/>
        <v>0</v>
      </c>
      <c r="J25" s="45">
        <f>IFERROR(I25,0)</f>
        <v>0</v>
      </c>
    </row>
    <row r="26" spans="2:10" x14ac:dyDescent="0.35">
      <c r="B26" s="125"/>
      <c r="C26" s="4" t="s">
        <v>133</v>
      </c>
      <c r="D26" s="32" t="s">
        <v>41</v>
      </c>
      <c r="E26" s="51">
        <f>Questionnaire!E47</f>
        <v>0</v>
      </c>
      <c r="F26" s="43" t="str">
        <f>IF(E26='Data - Do not edit'!C48,1, IF(E26='Data - Do not edit'!C49,0,""))</f>
        <v/>
      </c>
      <c r="G26" s="41">
        <f>Questionnaire!F47</f>
        <v>1</v>
      </c>
      <c r="H26" s="44">
        <f t="shared" si="0"/>
        <v>1</v>
      </c>
      <c r="I26" s="39">
        <f t="shared" si="1"/>
        <v>0</v>
      </c>
      <c r="J26" s="45">
        <f>IFERROR(I26,0)</f>
        <v>0</v>
      </c>
    </row>
    <row r="27" spans="2:10" x14ac:dyDescent="0.35">
      <c r="B27" s="125"/>
      <c r="C27" s="4" t="s">
        <v>99</v>
      </c>
      <c r="D27" s="32" t="s">
        <v>42</v>
      </c>
      <c r="E27" s="51">
        <f>Questionnaire!E48</f>
        <v>0</v>
      </c>
      <c r="F27" s="43" t="str">
        <f>IF(E27='Data - Do not edit'!C52,1,IF(E27='Data - Do not edit'!C53,0,""))</f>
        <v/>
      </c>
      <c r="G27" s="41">
        <f>Questionnaire!F48</f>
        <v>1</v>
      </c>
      <c r="H27" s="44">
        <f t="shared" si="0"/>
        <v>1</v>
      </c>
      <c r="I27" s="39">
        <f t="shared" si="1"/>
        <v>0</v>
      </c>
      <c r="J27" s="45">
        <f t="shared" ref="J27:J56" si="2">IFERROR(I27,0)</f>
        <v>0</v>
      </c>
    </row>
    <row r="28" spans="2:10" x14ac:dyDescent="0.35">
      <c r="B28" s="125"/>
      <c r="C28" s="4" t="s">
        <v>99</v>
      </c>
      <c r="D28" s="32" t="s">
        <v>43</v>
      </c>
      <c r="E28" s="51">
        <f>Questionnaire!E49</f>
        <v>0</v>
      </c>
      <c r="F28" s="43" t="str">
        <f>IF(E28='Data - Do not edit'!C56,1,IF(E28='Data - Do not edit'!C57,0,""))</f>
        <v/>
      </c>
      <c r="G28" s="41">
        <f>Questionnaire!F49</f>
        <v>1</v>
      </c>
      <c r="H28" s="44">
        <f t="shared" si="0"/>
        <v>1</v>
      </c>
      <c r="I28" s="39">
        <f t="shared" si="1"/>
        <v>0</v>
      </c>
      <c r="J28" s="45">
        <f t="shared" si="2"/>
        <v>0</v>
      </c>
    </row>
    <row r="29" spans="2:10" x14ac:dyDescent="0.35">
      <c r="B29" s="125"/>
      <c r="C29" s="4" t="s">
        <v>99</v>
      </c>
      <c r="D29" s="32" t="s">
        <v>44</v>
      </c>
      <c r="E29" s="51">
        <f>Questionnaire!E50</f>
        <v>0</v>
      </c>
      <c r="F29" s="43" t="str">
        <f>IF(E29='Data - Do not edit'!C60,1,IF(E29='Data - Do not edit'!C61,0,""))</f>
        <v/>
      </c>
      <c r="G29" s="41">
        <f>Questionnaire!F50</f>
        <v>1</v>
      </c>
      <c r="H29" s="44">
        <f t="shared" si="0"/>
        <v>1</v>
      </c>
      <c r="I29" s="39">
        <f t="shared" si="1"/>
        <v>0</v>
      </c>
      <c r="J29" s="45">
        <f t="shared" si="2"/>
        <v>0</v>
      </c>
    </row>
    <row r="30" spans="2:10" x14ac:dyDescent="0.35">
      <c r="B30" s="125"/>
      <c r="C30" s="4" t="s">
        <v>99</v>
      </c>
      <c r="D30" s="32" t="s">
        <v>62</v>
      </c>
      <c r="E30" s="51">
        <f>Questionnaire!E51</f>
        <v>0</v>
      </c>
      <c r="F30" s="43" t="str">
        <f>IF(E30='Data - Do not edit'!C64,1,IF(E30='Data - Do not edit'!C65,0,""))</f>
        <v/>
      </c>
      <c r="G30" s="41">
        <f>Questionnaire!F51</f>
        <v>1</v>
      </c>
      <c r="H30" s="44">
        <f t="shared" si="0"/>
        <v>1</v>
      </c>
      <c r="I30" s="39">
        <f t="shared" si="1"/>
        <v>0</v>
      </c>
      <c r="J30" s="45">
        <f t="shared" si="2"/>
        <v>0</v>
      </c>
    </row>
    <row r="31" spans="2:10" x14ac:dyDescent="0.35">
      <c r="B31" s="125"/>
      <c r="C31" s="4" t="s">
        <v>100</v>
      </c>
      <c r="D31" s="32" t="s">
        <v>84</v>
      </c>
      <c r="E31" s="51">
        <f>Questionnaire!E52</f>
        <v>0</v>
      </c>
      <c r="F31" s="43" t="str">
        <f>IF(E31='Data - Do not edit'!C68,1, IF(E31='Data - Do not edit'!C69,0,""))</f>
        <v/>
      </c>
      <c r="G31" s="41">
        <f>Questionnaire!F52</f>
        <v>2</v>
      </c>
      <c r="H31" s="44">
        <f t="shared" si="0"/>
        <v>2</v>
      </c>
      <c r="I31" s="39">
        <f t="shared" si="1"/>
        <v>0</v>
      </c>
      <c r="J31" s="45">
        <f t="shared" si="2"/>
        <v>0</v>
      </c>
    </row>
    <row r="32" spans="2:10" x14ac:dyDescent="0.35">
      <c r="B32" s="125"/>
      <c r="C32" s="4" t="s">
        <v>100</v>
      </c>
      <c r="D32" s="32" t="s">
        <v>85</v>
      </c>
      <c r="E32" s="51">
        <f>Questionnaire!E53</f>
        <v>0</v>
      </c>
      <c r="F32" s="43" t="str">
        <f>IF(E32='Data - Do not edit'!C72,1,IF(E32='Data - Do not edit'!C73,0,""))</f>
        <v/>
      </c>
      <c r="G32" s="41">
        <f>Questionnaire!F53</f>
        <v>2</v>
      </c>
      <c r="H32" s="44">
        <f t="shared" si="0"/>
        <v>2</v>
      </c>
      <c r="I32" s="39">
        <f t="shared" si="1"/>
        <v>0</v>
      </c>
      <c r="J32" s="45">
        <f t="shared" si="2"/>
        <v>0</v>
      </c>
    </row>
    <row r="33" spans="2:11" x14ac:dyDescent="0.35">
      <c r="B33" s="125"/>
      <c r="C33" s="4" t="s">
        <v>100</v>
      </c>
      <c r="D33" s="32" t="s">
        <v>86</v>
      </c>
      <c r="E33" s="51">
        <f>Questionnaire!E54</f>
        <v>0</v>
      </c>
      <c r="F33" s="43" t="str">
        <f>IF(E33='Data - Do not edit'!C76,1,IF(E33='Data - Do not edit'!C77,0,""))</f>
        <v/>
      </c>
      <c r="G33" s="41">
        <f>Questionnaire!F54</f>
        <v>2</v>
      </c>
      <c r="H33" s="44">
        <f t="shared" si="0"/>
        <v>2</v>
      </c>
      <c r="I33" s="39">
        <f t="shared" si="1"/>
        <v>0</v>
      </c>
      <c r="J33" s="45">
        <f t="shared" si="2"/>
        <v>0</v>
      </c>
    </row>
    <row r="34" spans="2:11" x14ac:dyDescent="0.35">
      <c r="B34" s="125"/>
      <c r="C34" s="4" t="s">
        <v>100</v>
      </c>
      <c r="D34" s="32" t="s">
        <v>87</v>
      </c>
      <c r="E34" s="51">
        <f>Questionnaire!E55</f>
        <v>0</v>
      </c>
      <c r="F34" s="43" t="str">
        <f>IF(E34='Data - Do not edit'!C80,1,IF(E34='Data - Do not edit'!C81,0,""))</f>
        <v/>
      </c>
      <c r="G34" s="41">
        <f>Questionnaire!F55</f>
        <v>2</v>
      </c>
      <c r="H34" s="44">
        <f t="shared" si="0"/>
        <v>2</v>
      </c>
      <c r="I34" s="39">
        <f t="shared" si="1"/>
        <v>0</v>
      </c>
      <c r="J34" s="45">
        <f t="shared" si="2"/>
        <v>0</v>
      </c>
    </row>
    <row r="35" spans="2:11" x14ac:dyDescent="0.35">
      <c r="B35" s="125"/>
      <c r="C35" s="5" t="s">
        <v>57</v>
      </c>
      <c r="D35" s="32" t="s">
        <v>88</v>
      </c>
      <c r="E35" s="51">
        <f>Questionnaire!E56</f>
        <v>0</v>
      </c>
      <c r="F35" s="43" t="str">
        <f>IF(E35='Data - Do not edit'!C84,1,IF(E35='Data - Do not edit'!C85,0,""))</f>
        <v/>
      </c>
      <c r="G35" s="41">
        <f>Questionnaire!F56</f>
        <v>1</v>
      </c>
      <c r="H35" s="44">
        <f t="shared" si="0"/>
        <v>1</v>
      </c>
      <c r="I35" s="39">
        <f t="shared" si="1"/>
        <v>0</v>
      </c>
      <c r="J35" s="45">
        <f t="shared" si="2"/>
        <v>0</v>
      </c>
      <c r="K35" s="57"/>
    </row>
    <row r="36" spans="2:11" x14ac:dyDescent="0.35">
      <c r="B36" s="125"/>
      <c r="C36" s="5" t="s">
        <v>57</v>
      </c>
      <c r="D36" s="32" t="s">
        <v>89</v>
      </c>
      <c r="E36" s="51">
        <f>Questionnaire!E57</f>
        <v>0</v>
      </c>
      <c r="F36" s="43" t="str">
        <f>IF(E36='Data - Do not edit'!C88,1,IF(E36='Data - Do not edit'!C89,0,""))</f>
        <v/>
      </c>
      <c r="G36" s="41">
        <f>Questionnaire!F57</f>
        <v>1</v>
      </c>
      <c r="H36" s="44">
        <f t="shared" si="0"/>
        <v>1</v>
      </c>
      <c r="I36" s="39">
        <f t="shared" si="1"/>
        <v>0</v>
      </c>
      <c r="J36" s="45">
        <f t="shared" si="2"/>
        <v>0</v>
      </c>
      <c r="K36" s="57"/>
    </row>
    <row r="37" spans="2:11" x14ac:dyDescent="0.35">
      <c r="B37" s="125"/>
      <c r="C37" s="5" t="s">
        <v>57</v>
      </c>
      <c r="D37" s="32" t="s">
        <v>90</v>
      </c>
      <c r="E37" s="51">
        <f>Questionnaire!E58</f>
        <v>0</v>
      </c>
      <c r="F37" s="43" t="str">
        <f>IF(E37='Data - Do not edit'!C92,1,IF(E37='Data - Do not edit'!C93,0,""))</f>
        <v/>
      </c>
      <c r="G37" s="41">
        <f>Questionnaire!F58</f>
        <v>1</v>
      </c>
      <c r="H37" s="44">
        <f t="shared" si="0"/>
        <v>1</v>
      </c>
      <c r="I37" s="39">
        <f t="shared" si="1"/>
        <v>0</v>
      </c>
      <c r="J37" s="45">
        <f t="shared" si="2"/>
        <v>0</v>
      </c>
      <c r="K37" s="57"/>
    </row>
    <row r="38" spans="2:11" x14ac:dyDescent="0.35">
      <c r="B38" s="125"/>
      <c r="C38" s="5" t="s">
        <v>57</v>
      </c>
      <c r="D38" s="32" t="s">
        <v>91</v>
      </c>
      <c r="E38" s="51">
        <f>Questionnaire!E59</f>
        <v>0</v>
      </c>
      <c r="F38" s="43" t="str">
        <f>IF(E38='Data - Do not edit'!C96,1,IF(E38='Data - Do not edit'!C97,0,""))</f>
        <v/>
      </c>
      <c r="G38" s="41">
        <f>Questionnaire!F59</f>
        <v>1</v>
      </c>
      <c r="H38" s="44">
        <f t="shared" si="0"/>
        <v>1</v>
      </c>
      <c r="I38" s="39">
        <f t="shared" si="1"/>
        <v>0</v>
      </c>
      <c r="J38" s="45">
        <f t="shared" si="2"/>
        <v>0</v>
      </c>
    </row>
    <row r="39" spans="2:11" x14ac:dyDescent="0.35">
      <c r="B39" s="125"/>
      <c r="C39" s="146" t="s">
        <v>167</v>
      </c>
      <c r="D39" s="147"/>
      <c r="E39" s="147"/>
      <c r="F39" s="147"/>
      <c r="G39" s="148"/>
      <c r="H39" s="33">
        <f>SUM(H23:H38)</f>
        <v>20</v>
      </c>
      <c r="I39" s="12"/>
      <c r="J39" s="37">
        <f>IFERROR(SUM(J23:J38),"0")</f>
        <v>0</v>
      </c>
    </row>
    <row r="40" spans="2:11" x14ac:dyDescent="0.35">
      <c r="B40" s="125" t="s">
        <v>117</v>
      </c>
      <c r="C40" s="4" t="s">
        <v>139</v>
      </c>
      <c r="D40" s="32" t="s">
        <v>45</v>
      </c>
      <c r="E40" s="51">
        <f>Questionnaire!E64</f>
        <v>0</v>
      </c>
      <c r="F40" s="43" t="str">
        <f>IF(E40='Data - Do not edit'!C102,1,IF(E40='Data - Do not edit'!C103,0,""))</f>
        <v/>
      </c>
      <c r="G40" s="42">
        <f>Questionnaire!F64</f>
        <v>1</v>
      </c>
      <c r="H40" s="44">
        <f t="shared" ref="H40:H47" si="3">IF(E40="Not applicable","",G40*$D$15)</f>
        <v>1</v>
      </c>
      <c r="I40" s="39">
        <f t="shared" si="1"/>
        <v>0</v>
      </c>
      <c r="J40" s="45">
        <f t="shared" si="2"/>
        <v>0</v>
      </c>
    </row>
    <row r="41" spans="2:11" x14ac:dyDescent="0.35">
      <c r="B41" s="125"/>
      <c r="C41" s="4" t="s">
        <v>139</v>
      </c>
      <c r="D41" s="32" t="s">
        <v>46</v>
      </c>
      <c r="E41" s="51">
        <f>Questionnaire!E65</f>
        <v>0</v>
      </c>
      <c r="F41" s="43" t="str">
        <f>IF(E41='Data - Do not edit'!C106,1,IF(E41='Data - Do not edit'!C107,0,""))</f>
        <v/>
      </c>
      <c r="G41" s="42">
        <f>Questionnaire!F65</f>
        <v>1</v>
      </c>
      <c r="H41" s="44">
        <f t="shared" si="3"/>
        <v>1</v>
      </c>
      <c r="I41" s="39">
        <f t="shared" si="1"/>
        <v>0</v>
      </c>
      <c r="J41" s="45">
        <f t="shared" si="2"/>
        <v>0</v>
      </c>
    </row>
    <row r="42" spans="2:11" x14ac:dyDescent="0.35">
      <c r="B42" s="125"/>
      <c r="C42" s="4" t="s">
        <v>139</v>
      </c>
      <c r="D42" s="32" t="s">
        <v>47</v>
      </c>
      <c r="E42" s="51">
        <f>Questionnaire!E66</f>
        <v>0</v>
      </c>
      <c r="F42" s="43" t="str">
        <f>IF(E42='Data - Do not edit'!C110,1,IF(E42='Data - Do not edit'!C111,0,""))</f>
        <v/>
      </c>
      <c r="G42" s="42">
        <f>Questionnaire!F66</f>
        <v>1</v>
      </c>
      <c r="H42" s="44">
        <f t="shared" si="3"/>
        <v>1</v>
      </c>
      <c r="I42" s="39">
        <f t="shared" si="1"/>
        <v>0</v>
      </c>
      <c r="J42" s="45">
        <f t="shared" si="2"/>
        <v>0</v>
      </c>
    </row>
    <row r="43" spans="2:11" x14ac:dyDescent="0.35">
      <c r="B43" s="125"/>
      <c r="C43" s="4" t="s">
        <v>139</v>
      </c>
      <c r="D43" s="32" t="s">
        <v>48</v>
      </c>
      <c r="E43" s="51">
        <f>Questionnaire!E67</f>
        <v>0</v>
      </c>
      <c r="F43" s="43" t="str">
        <f>IF(E43='Data - Do not edit'!C114,1,IF(E43='Data - Do not edit'!C115,0,""))</f>
        <v/>
      </c>
      <c r="G43" s="42">
        <f>Questionnaire!F67</f>
        <v>1</v>
      </c>
      <c r="H43" s="44">
        <f t="shared" si="3"/>
        <v>1</v>
      </c>
      <c r="I43" s="39">
        <f t="shared" si="1"/>
        <v>0</v>
      </c>
      <c r="J43" s="45">
        <f t="shared" si="2"/>
        <v>0</v>
      </c>
    </row>
    <row r="44" spans="2:11" x14ac:dyDescent="0.35">
      <c r="B44" s="125"/>
      <c r="C44" s="4" t="s">
        <v>141</v>
      </c>
      <c r="D44" s="32" t="s">
        <v>49</v>
      </c>
      <c r="E44" s="51">
        <f>Questionnaire!E68</f>
        <v>0</v>
      </c>
      <c r="F44" s="43" t="str">
        <f>IF(E44='Data - Do not edit'!C118,1,IF(E44='Data - Do not edit'!C119,0,""))</f>
        <v/>
      </c>
      <c r="G44" s="42">
        <f>Questionnaire!F68</f>
        <v>1</v>
      </c>
      <c r="H44" s="44">
        <f t="shared" si="3"/>
        <v>1</v>
      </c>
      <c r="I44" s="39">
        <f t="shared" si="1"/>
        <v>0</v>
      </c>
      <c r="J44" s="45">
        <f t="shared" si="2"/>
        <v>0</v>
      </c>
    </row>
    <row r="45" spans="2:11" x14ac:dyDescent="0.35">
      <c r="B45" s="125"/>
      <c r="C45" s="4" t="s">
        <v>141</v>
      </c>
      <c r="D45" s="32" t="s">
        <v>50</v>
      </c>
      <c r="E45" s="51">
        <f>Questionnaire!E69</f>
        <v>0</v>
      </c>
      <c r="F45" s="43" t="str">
        <f>IF(E45='Data - Do not edit'!C122,1,IF(E45='Data - Do not edit'!C123,0,""))</f>
        <v/>
      </c>
      <c r="G45" s="42">
        <f>Questionnaire!F69</f>
        <v>1</v>
      </c>
      <c r="H45" s="44">
        <f t="shared" si="3"/>
        <v>1</v>
      </c>
      <c r="I45" s="39">
        <f t="shared" si="1"/>
        <v>0</v>
      </c>
      <c r="J45" s="45">
        <f t="shared" si="2"/>
        <v>0</v>
      </c>
    </row>
    <row r="46" spans="2:11" x14ac:dyDescent="0.35">
      <c r="B46" s="125"/>
      <c r="C46" s="4" t="s">
        <v>141</v>
      </c>
      <c r="D46" s="32" t="s">
        <v>51</v>
      </c>
      <c r="E46" s="51">
        <f>Questionnaire!E70</f>
        <v>0</v>
      </c>
      <c r="F46" s="43" t="str">
        <f>IF(E46='Data - Do not edit'!C126,1,IF(E46='Data - Do not edit'!C127,0,""))</f>
        <v/>
      </c>
      <c r="G46" s="42">
        <f>Questionnaire!F70</f>
        <v>1</v>
      </c>
      <c r="H46" s="44">
        <f t="shared" si="3"/>
        <v>1</v>
      </c>
      <c r="I46" s="39">
        <f t="shared" si="1"/>
        <v>0</v>
      </c>
      <c r="J46" s="45">
        <f t="shared" si="2"/>
        <v>0</v>
      </c>
    </row>
    <row r="47" spans="2:11" x14ac:dyDescent="0.35">
      <c r="B47" s="125"/>
      <c r="C47" s="4" t="s">
        <v>141</v>
      </c>
      <c r="D47" s="32" t="s">
        <v>52</v>
      </c>
      <c r="E47" s="51">
        <f>Questionnaire!E71</f>
        <v>0</v>
      </c>
      <c r="F47" s="43" t="str">
        <f>IF(E47='Data - Do not edit'!C130,1,IF(E47='Data - Do not edit'!C131,0,""))</f>
        <v/>
      </c>
      <c r="G47" s="42">
        <f>Questionnaire!F71</f>
        <v>1</v>
      </c>
      <c r="H47" s="44">
        <f t="shared" si="3"/>
        <v>1</v>
      </c>
      <c r="I47" s="39">
        <f t="shared" si="1"/>
        <v>0</v>
      </c>
      <c r="J47" s="45">
        <f t="shared" si="2"/>
        <v>0</v>
      </c>
    </row>
    <row r="48" spans="2:11" x14ac:dyDescent="0.35">
      <c r="B48" s="125"/>
      <c r="C48" s="146" t="s">
        <v>167</v>
      </c>
      <c r="D48" s="147"/>
      <c r="E48" s="147"/>
      <c r="F48" s="147"/>
      <c r="G48" s="148"/>
      <c r="H48" s="35">
        <f>SUM(H40:H47)</f>
        <v>8</v>
      </c>
      <c r="I48" s="12"/>
      <c r="J48" s="37">
        <f>IFERROR(SUM(J40:J47),"0")</f>
        <v>0</v>
      </c>
    </row>
    <row r="49" spans="2:10" x14ac:dyDescent="0.35">
      <c r="B49" s="149" t="s">
        <v>118</v>
      </c>
      <c r="C49" s="5" t="s">
        <v>145</v>
      </c>
      <c r="D49" s="32" t="s">
        <v>58</v>
      </c>
      <c r="E49" s="51">
        <f>Questionnaire!E76</f>
        <v>0</v>
      </c>
      <c r="F49" s="43" t="str">
        <f>IF(E49='Data - Do not edit'!C136,1,IF(E49='Data - Do not edit'!C137,0,""))</f>
        <v/>
      </c>
      <c r="G49" s="42">
        <f>Questionnaire!F76</f>
        <v>2</v>
      </c>
      <c r="H49" s="44">
        <f t="shared" ref="H49:H56" si="4">IF(E49="Not applicable","",G49*$D$15)</f>
        <v>2</v>
      </c>
      <c r="I49" s="39">
        <f t="shared" si="1"/>
        <v>0</v>
      </c>
      <c r="J49" s="45">
        <f t="shared" si="2"/>
        <v>0</v>
      </c>
    </row>
    <row r="50" spans="2:10" x14ac:dyDescent="0.35">
      <c r="B50" s="150"/>
      <c r="C50" s="5" t="s">
        <v>145</v>
      </c>
      <c r="D50" s="32" t="s">
        <v>59</v>
      </c>
      <c r="E50" s="51">
        <f>Questionnaire!E77</f>
        <v>0</v>
      </c>
      <c r="F50" s="43" t="str">
        <f>IF(E50='Data - Do not edit'!C140,1,IF(E50='Data - Do not edit'!C141,0,""))</f>
        <v/>
      </c>
      <c r="G50" s="42">
        <f>Questionnaire!F77</f>
        <v>2</v>
      </c>
      <c r="H50" s="44">
        <f t="shared" si="4"/>
        <v>2</v>
      </c>
      <c r="I50" s="39">
        <f t="shared" si="1"/>
        <v>0</v>
      </c>
      <c r="J50" s="45">
        <f t="shared" si="2"/>
        <v>0</v>
      </c>
    </row>
    <row r="51" spans="2:10" x14ac:dyDescent="0.35">
      <c r="B51" s="150"/>
      <c r="C51" s="5" t="s">
        <v>145</v>
      </c>
      <c r="D51" s="32" t="s">
        <v>63</v>
      </c>
      <c r="E51" s="51">
        <f>Questionnaire!E78</f>
        <v>0</v>
      </c>
      <c r="F51" s="43" t="str">
        <f>IF(E51='Data - Do not edit'!C144,1,IF(E51='Data - Do not edit'!C145,0,""))</f>
        <v/>
      </c>
      <c r="G51" s="42">
        <f>Questionnaire!F78</f>
        <v>2</v>
      </c>
      <c r="H51" s="44">
        <f t="shared" si="4"/>
        <v>2</v>
      </c>
      <c r="I51" s="39">
        <f t="shared" si="1"/>
        <v>0</v>
      </c>
      <c r="J51" s="45">
        <f t="shared" si="2"/>
        <v>0</v>
      </c>
    </row>
    <row r="52" spans="2:10" x14ac:dyDescent="0.35">
      <c r="B52" s="150"/>
      <c r="C52" s="5" t="s">
        <v>145</v>
      </c>
      <c r="D52" s="32" t="s">
        <v>64</v>
      </c>
      <c r="E52" s="51">
        <f>Questionnaire!E79</f>
        <v>0</v>
      </c>
      <c r="F52" s="43" t="str">
        <f>IF(E52='Data - Do not edit'!C148,1,IF(E52='Data - Do not edit'!C149,0,""))</f>
        <v/>
      </c>
      <c r="G52" s="42">
        <f>Questionnaire!F79</f>
        <v>2</v>
      </c>
      <c r="H52" s="44">
        <f t="shared" si="4"/>
        <v>2</v>
      </c>
      <c r="I52" s="39">
        <f t="shared" si="1"/>
        <v>0</v>
      </c>
      <c r="J52" s="45">
        <f t="shared" si="2"/>
        <v>0</v>
      </c>
    </row>
    <row r="53" spans="2:10" x14ac:dyDescent="0.35">
      <c r="B53" s="150"/>
      <c r="C53" s="5" t="s">
        <v>146</v>
      </c>
      <c r="D53" s="32" t="s">
        <v>60</v>
      </c>
      <c r="E53" s="51">
        <f>Questionnaire!E80</f>
        <v>0</v>
      </c>
      <c r="F53" s="43" t="str">
        <f>IF(E53='Data - Do not edit'!C152,1,IF(E53='Data - Do not edit'!C153,0,""))</f>
        <v/>
      </c>
      <c r="G53" s="42">
        <f>Questionnaire!F80</f>
        <v>1</v>
      </c>
      <c r="H53" s="44">
        <f t="shared" si="4"/>
        <v>1</v>
      </c>
      <c r="I53" s="39">
        <f t="shared" si="1"/>
        <v>0</v>
      </c>
      <c r="J53" s="45">
        <f t="shared" si="2"/>
        <v>0</v>
      </c>
    </row>
    <row r="54" spans="2:10" x14ac:dyDescent="0.35">
      <c r="B54" s="150"/>
      <c r="C54" s="5" t="s">
        <v>146</v>
      </c>
      <c r="D54" s="32" t="s">
        <v>61</v>
      </c>
      <c r="E54" s="51">
        <f>Questionnaire!E81</f>
        <v>0</v>
      </c>
      <c r="F54" s="43" t="str">
        <f>IF(E54='Data - Do not edit'!C156,1,IF(E54='Data - Do not edit'!C157,0,""))</f>
        <v/>
      </c>
      <c r="G54" s="42">
        <f>Questionnaire!F81</f>
        <v>1</v>
      </c>
      <c r="H54" s="44">
        <f t="shared" si="4"/>
        <v>1</v>
      </c>
      <c r="I54" s="39">
        <f t="shared" si="1"/>
        <v>0</v>
      </c>
      <c r="J54" s="45">
        <f t="shared" si="2"/>
        <v>0</v>
      </c>
    </row>
    <row r="55" spans="2:10" x14ac:dyDescent="0.35">
      <c r="B55" s="150"/>
      <c r="C55" s="5" t="s">
        <v>146</v>
      </c>
      <c r="D55" s="32" t="s">
        <v>65</v>
      </c>
      <c r="E55" s="51">
        <f>Questionnaire!E82</f>
        <v>0</v>
      </c>
      <c r="F55" s="43" t="str">
        <f>IF(E55='Data - Do not edit'!C160,1,IF(E55='Data - Do not edit'!C161,0,""))</f>
        <v/>
      </c>
      <c r="G55" s="42">
        <f>Questionnaire!F82</f>
        <v>1</v>
      </c>
      <c r="H55" s="44">
        <f t="shared" si="4"/>
        <v>1</v>
      </c>
      <c r="I55" s="39">
        <f t="shared" si="1"/>
        <v>0</v>
      </c>
      <c r="J55" s="45">
        <f t="shared" si="2"/>
        <v>0</v>
      </c>
    </row>
    <row r="56" spans="2:10" x14ac:dyDescent="0.35">
      <c r="B56" s="150"/>
      <c r="C56" s="5" t="s">
        <v>146</v>
      </c>
      <c r="D56" s="32" t="s">
        <v>66</v>
      </c>
      <c r="E56" s="51">
        <f>Questionnaire!E83</f>
        <v>0</v>
      </c>
      <c r="F56" s="43" t="str">
        <f>IF(E56='Data - Do not edit'!C164,1,IF(E56='Data - Do not edit'!C165,0,""))</f>
        <v/>
      </c>
      <c r="G56" s="42">
        <f>Questionnaire!F83</f>
        <v>1</v>
      </c>
      <c r="H56" s="44">
        <f t="shared" si="4"/>
        <v>1</v>
      </c>
      <c r="I56" s="39">
        <f t="shared" si="1"/>
        <v>0</v>
      </c>
      <c r="J56" s="45">
        <f t="shared" si="2"/>
        <v>0</v>
      </c>
    </row>
    <row r="57" spans="2:10" x14ac:dyDescent="0.35">
      <c r="B57" s="151"/>
      <c r="C57" s="146" t="s">
        <v>167</v>
      </c>
      <c r="D57" s="147"/>
      <c r="E57" s="147"/>
      <c r="F57" s="147"/>
      <c r="G57" s="148"/>
      <c r="H57" s="35">
        <f>SUM(H49:H56)</f>
        <v>12</v>
      </c>
      <c r="I57" s="12"/>
      <c r="J57" s="35">
        <f>IFERROR(SUM(J49:J56),"0")</f>
        <v>0</v>
      </c>
    </row>
    <row r="58" spans="2:10" x14ac:dyDescent="0.35">
      <c r="B58" s="146" t="s">
        <v>166</v>
      </c>
      <c r="C58" s="147"/>
      <c r="D58" s="147"/>
      <c r="E58" s="147"/>
      <c r="F58" s="147"/>
      <c r="G58" s="148"/>
      <c r="H58" s="35">
        <f>H48+H39+H22+H57</f>
        <v>68</v>
      </c>
      <c r="I58" s="12"/>
      <c r="J58" s="35">
        <f>IFERROR(J22+J39+J48+J57,"0")</f>
        <v>0</v>
      </c>
    </row>
  </sheetData>
  <sheetProtection sheet="1" objects="1" scenarios="1"/>
  <mergeCells count="12">
    <mergeCell ref="B9:B11"/>
    <mergeCell ref="B14:C14"/>
    <mergeCell ref="B58:G58"/>
    <mergeCell ref="B19:B22"/>
    <mergeCell ref="B23:B39"/>
    <mergeCell ref="B40:B48"/>
    <mergeCell ref="B49:B57"/>
    <mergeCell ref="C22:G22"/>
    <mergeCell ref="C39:G39"/>
    <mergeCell ref="C48:G48"/>
    <mergeCell ref="C57:G57"/>
    <mergeCell ref="B15:C15"/>
  </mergeCells>
  <pageMargins left="0.7" right="0.7" top="0.75" bottom="0.75" header="0.3" footer="0.3"/>
  <ignoredErrors>
    <ignoredError sqref="H48 H39"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C6808-1975-4C73-89DE-6AF06157A0AC}">
  <sheetPr codeName="Sheet8"/>
  <dimension ref="A1:D165"/>
  <sheetViews>
    <sheetView showGridLines="0" workbookViewId="0">
      <pane ySplit="3" topLeftCell="A4" activePane="bottomLeft" state="frozen"/>
      <selection pane="bottomLeft"/>
    </sheetView>
  </sheetViews>
  <sheetFormatPr defaultColWidth="8.81640625" defaultRowHeight="14.5" x14ac:dyDescent="0.35"/>
  <cols>
    <col min="1" max="1" width="1.81640625" style="49" customWidth="1"/>
    <col min="2" max="2" width="8.81640625" style="81"/>
    <col min="3" max="3" width="77.453125" style="81" customWidth="1"/>
    <col min="4" max="16384" width="8.81640625" style="81"/>
  </cols>
  <sheetData>
    <row r="1" spans="2:4" s="1" customFormat="1" x14ac:dyDescent="0.35"/>
    <row r="2" spans="2:4" s="1" customFormat="1" x14ac:dyDescent="0.35">
      <c r="B2" s="2" t="s">
        <v>22</v>
      </c>
    </row>
    <row r="3" spans="2:4" s="1" customFormat="1" x14ac:dyDescent="0.35"/>
    <row r="4" spans="2:4" s="56" customFormat="1" x14ac:dyDescent="0.35"/>
    <row r="5" spans="2:4" s="56" customFormat="1" x14ac:dyDescent="0.35">
      <c r="B5" s="56" t="s">
        <v>23</v>
      </c>
    </row>
    <row r="6" spans="2:4" s="56" customFormat="1" x14ac:dyDescent="0.35"/>
    <row r="7" spans="2:4" s="56" customFormat="1" x14ac:dyDescent="0.35">
      <c r="B7" s="82" t="s">
        <v>154</v>
      </c>
    </row>
    <row r="8" spans="2:4" s="49" customFormat="1" x14ac:dyDescent="0.35"/>
    <row r="9" spans="2:4" x14ac:dyDescent="0.35">
      <c r="B9" s="81" t="s">
        <v>67</v>
      </c>
    </row>
    <row r="11" spans="2:4" x14ac:dyDescent="0.35">
      <c r="B11" s="83" t="s">
        <v>37</v>
      </c>
      <c r="C11" s="81" t="s">
        <v>129</v>
      </c>
      <c r="D11" s="78"/>
    </row>
    <row r="12" spans="2:4" x14ac:dyDescent="0.35">
      <c r="B12" s="83" t="s">
        <v>4</v>
      </c>
      <c r="C12" s="81" t="s">
        <v>156</v>
      </c>
    </row>
    <row r="13" spans="2:4" x14ac:dyDescent="0.35">
      <c r="B13" s="83" t="s">
        <v>5</v>
      </c>
      <c r="C13" s="81" t="s">
        <v>155</v>
      </c>
    </row>
    <row r="14" spans="2:4" x14ac:dyDescent="0.35">
      <c r="B14" s="83" t="s">
        <v>92</v>
      </c>
      <c r="C14" s="81" t="s">
        <v>177</v>
      </c>
    </row>
    <row r="15" spans="2:4" x14ac:dyDescent="0.35">
      <c r="B15" s="83" t="s">
        <v>93</v>
      </c>
      <c r="C15" s="81" t="s">
        <v>169</v>
      </c>
    </row>
    <row r="16" spans="2:4" x14ac:dyDescent="0.35">
      <c r="B16" s="83" t="s">
        <v>115</v>
      </c>
      <c r="C16" s="81" t="s">
        <v>170</v>
      </c>
    </row>
    <row r="17" spans="2:4" x14ac:dyDescent="0.35">
      <c r="B17" s="83"/>
    </row>
    <row r="18" spans="2:4" x14ac:dyDescent="0.35">
      <c r="B18" s="83" t="s">
        <v>83</v>
      </c>
      <c r="C18" s="81" t="s">
        <v>130</v>
      </c>
      <c r="D18" s="78"/>
    </row>
    <row r="19" spans="2:4" x14ac:dyDescent="0.35">
      <c r="B19" s="83" t="s">
        <v>4</v>
      </c>
      <c r="C19" s="81" t="s">
        <v>156</v>
      </c>
    </row>
    <row r="20" spans="2:4" x14ac:dyDescent="0.35">
      <c r="B20" s="83" t="s">
        <v>5</v>
      </c>
      <c r="C20" s="81" t="s">
        <v>155</v>
      </c>
    </row>
    <row r="21" spans="2:4" x14ac:dyDescent="0.35">
      <c r="B21" s="83" t="s">
        <v>92</v>
      </c>
      <c r="C21" s="81" t="s">
        <v>177</v>
      </c>
    </row>
    <row r="22" spans="2:4" x14ac:dyDescent="0.35">
      <c r="B22" s="83" t="s">
        <v>93</v>
      </c>
      <c r="C22" s="81" t="s">
        <v>171</v>
      </c>
    </row>
    <row r="23" spans="2:4" x14ac:dyDescent="0.35">
      <c r="B23" s="83" t="s">
        <v>115</v>
      </c>
      <c r="C23" s="81" t="s">
        <v>169</v>
      </c>
    </row>
    <row r="24" spans="2:4" x14ac:dyDescent="0.35">
      <c r="B24" s="83"/>
    </row>
    <row r="25" spans="2:4" x14ac:dyDescent="0.35">
      <c r="B25" s="83" t="s">
        <v>97</v>
      </c>
      <c r="C25" s="84" t="s">
        <v>201</v>
      </c>
      <c r="D25" s="78"/>
    </row>
    <row r="26" spans="2:4" x14ac:dyDescent="0.35">
      <c r="B26" s="83" t="s">
        <v>4</v>
      </c>
      <c r="C26" s="81" t="s">
        <v>157</v>
      </c>
    </row>
    <row r="27" spans="2:4" x14ac:dyDescent="0.35">
      <c r="B27" s="83" t="s">
        <v>5</v>
      </c>
      <c r="C27" s="81" t="s">
        <v>156</v>
      </c>
    </row>
    <row r="28" spans="2:4" x14ac:dyDescent="0.35">
      <c r="B28" s="83" t="s">
        <v>92</v>
      </c>
      <c r="C28" s="81" t="s">
        <v>155</v>
      </c>
    </row>
    <row r="29" spans="2:4" x14ac:dyDescent="0.35">
      <c r="B29" s="83" t="s">
        <v>93</v>
      </c>
      <c r="C29" s="81" t="s">
        <v>177</v>
      </c>
    </row>
    <row r="30" spans="2:4" x14ac:dyDescent="0.35">
      <c r="B30" s="83" t="s">
        <v>115</v>
      </c>
      <c r="C30" s="81" t="s">
        <v>169</v>
      </c>
    </row>
    <row r="31" spans="2:4" x14ac:dyDescent="0.35">
      <c r="B31" s="83" t="s">
        <v>116</v>
      </c>
      <c r="C31" s="81" t="s">
        <v>170</v>
      </c>
    </row>
    <row r="32" spans="2:4" x14ac:dyDescent="0.35">
      <c r="B32" s="83"/>
    </row>
    <row r="33" spans="2:4" x14ac:dyDescent="0.35">
      <c r="B33" s="81" t="s">
        <v>109</v>
      </c>
    </row>
    <row r="35" spans="2:4" x14ac:dyDescent="0.35">
      <c r="B35" s="83" t="s">
        <v>38</v>
      </c>
      <c r="C35" s="81" t="s">
        <v>164</v>
      </c>
      <c r="D35" s="78"/>
    </row>
    <row r="36" spans="2:4" x14ac:dyDescent="0.35">
      <c r="B36" s="83" t="s">
        <v>4</v>
      </c>
      <c r="C36" s="81" t="s">
        <v>6</v>
      </c>
    </row>
    <row r="37" spans="2:4" x14ac:dyDescent="0.35">
      <c r="B37" s="83" t="s">
        <v>5</v>
      </c>
      <c r="C37" s="81" t="s">
        <v>7</v>
      </c>
    </row>
    <row r="38" spans="2:4" x14ac:dyDescent="0.35">
      <c r="B38" s="83"/>
    </row>
    <row r="39" spans="2:4" x14ac:dyDescent="0.35">
      <c r="B39" s="83" t="s">
        <v>39</v>
      </c>
      <c r="C39" s="81" t="s">
        <v>202</v>
      </c>
    </row>
    <row r="40" spans="2:4" x14ac:dyDescent="0.35">
      <c r="B40" s="83" t="s">
        <v>4</v>
      </c>
      <c r="C40" s="81" t="s">
        <v>6</v>
      </c>
    </row>
    <row r="41" spans="2:4" x14ac:dyDescent="0.35">
      <c r="B41" s="83" t="s">
        <v>5</v>
      </c>
      <c r="C41" s="81" t="s">
        <v>7</v>
      </c>
    </row>
    <row r="42" spans="2:4" x14ac:dyDescent="0.35">
      <c r="B42" s="83"/>
    </row>
    <row r="43" spans="2:4" x14ac:dyDescent="0.35">
      <c r="B43" s="83" t="s">
        <v>40</v>
      </c>
      <c r="C43" s="81" t="s">
        <v>203</v>
      </c>
    </row>
    <row r="44" spans="2:4" x14ac:dyDescent="0.35">
      <c r="B44" s="83" t="s">
        <v>4</v>
      </c>
      <c r="C44" s="81" t="s">
        <v>6</v>
      </c>
    </row>
    <row r="45" spans="2:4" x14ac:dyDescent="0.35">
      <c r="B45" s="83" t="s">
        <v>5</v>
      </c>
      <c r="C45" s="81" t="s">
        <v>7</v>
      </c>
    </row>
    <row r="46" spans="2:4" x14ac:dyDescent="0.35">
      <c r="B46" s="83"/>
    </row>
    <row r="47" spans="2:4" x14ac:dyDescent="0.35">
      <c r="B47" s="83" t="s">
        <v>41</v>
      </c>
      <c r="C47" s="81" t="s">
        <v>101</v>
      </c>
    </row>
    <row r="48" spans="2:4" x14ac:dyDescent="0.35">
      <c r="B48" s="83" t="s">
        <v>4</v>
      </c>
      <c r="C48" s="81" t="s">
        <v>6</v>
      </c>
    </row>
    <row r="49" spans="2:3" x14ac:dyDescent="0.35">
      <c r="B49" s="83" t="s">
        <v>5</v>
      </c>
      <c r="C49" s="81" t="s">
        <v>7</v>
      </c>
    </row>
    <row r="51" spans="2:3" x14ac:dyDescent="0.35">
      <c r="B51" s="85" t="s">
        <v>42</v>
      </c>
      <c r="C51" s="81" t="s">
        <v>131</v>
      </c>
    </row>
    <row r="52" spans="2:3" x14ac:dyDescent="0.35">
      <c r="B52" s="83" t="s">
        <v>4</v>
      </c>
      <c r="C52" s="81" t="s">
        <v>6</v>
      </c>
    </row>
    <row r="53" spans="2:3" x14ac:dyDescent="0.35">
      <c r="B53" s="83" t="s">
        <v>5</v>
      </c>
      <c r="C53" s="81" t="s">
        <v>7</v>
      </c>
    </row>
    <row r="54" spans="2:3" x14ac:dyDescent="0.35">
      <c r="B54" s="83"/>
    </row>
    <row r="55" spans="2:3" x14ac:dyDescent="0.35">
      <c r="B55" s="85" t="s">
        <v>43</v>
      </c>
      <c r="C55" s="81" t="s">
        <v>102</v>
      </c>
    </row>
    <row r="56" spans="2:3" x14ac:dyDescent="0.35">
      <c r="B56" s="83" t="s">
        <v>4</v>
      </c>
      <c r="C56" s="81" t="s">
        <v>6</v>
      </c>
    </row>
    <row r="57" spans="2:3" x14ac:dyDescent="0.35">
      <c r="B57" s="83" t="s">
        <v>5</v>
      </c>
      <c r="C57" s="81" t="s">
        <v>7</v>
      </c>
    </row>
    <row r="59" spans="2:3" x14ac:dyDescent="0.35">
      <c r="B59" s="85" t="s">
        <v>44</v>
      </c>
      <c r="C59" s="81" t="s">
        <v>132</v>
      </c>
    </row>
    <row r="60" spans="2:3" x14ac:dyDescent="0.35">
      <c r="B60" s="83" t="s">
        <v>4</v>
      </c>
      <c r="C60" s="81" t="s">
        <v>6</v>
      </c>
    </row>
    <row r="61" spans="2:3" x14ac:dyDescent="0.35">
      <c r="B61" s="83" t="s">
        <v>5</v>
      </c>
      <c r="C61" s="81" t="s">
        <v>7</v>
      </c>
    </row>
    <row r="63" spans="2:3" x14ac:dyDescent="0.35">
      <c r="B63" s="85" t="s">
        <v>62</v>
      </c>
      <c r="C63" s="81" t="s">
        <v>103</v>
      </c>
    </row>
    <row r="64" spans="2:3" x14ac:dyDescent="0.35">
      <c r="B64" s="83" t="s">
        <v>4</v>
      </c>
      <c r="C64" s="81" t="s">
        <v>6</v>
      </c>
    </row>
    <row r="65" spans="2:3" x14ac:dyDescent="0.35">
      <c r="B65" s="83" t="s">
        <v>5</v>
      </c>
      <c r="C65" s="81" t="s">
        <v>7</v>
      </c>
    </row>
    <row r="66" spans="2:3" x14ac:dyDescent="0.35">
      <c r="B66" s="83"/>
    </row>
    <row r="67" spans="2:3" x14ac:dyDescent="0.35">
      <c r="B67" s="83" t="s">
        <v>84</v>
      </c>
      <c r="C67" s="81" t="s">
        <v>134</v>
      </c>
    </row>
    <row r="68" spans="2:3" x14ac:dyDescent="0.35">
      <c r="B68" s="83" t="s">
        <v>4</v>
      </c>
      <c r="C68" s="81" t="s">
        <v>6</v>
      </c>
    </row>
    <row r="69" spans="2:3" x14ac:dyDescent="0.35">
      <c r="B69" s="83" t="s">
        <v>5</v>
      </c>
      <c r="C69" s="81" t="s">
        <v>7</v>
      </c>
    </row>
    <row r="70" spans="2:3" x14ac:dyDescent="0.35">
      <c r="B70" s="83"/>
    </row>
    <row r="71" spans="2:3" x14ac:dyDescent="0.35">
      <c r="B71" s="83" t="s">
        <v>85</v>
      </c>
      <c r="C71" s="81" t="s">
        <v>135</v>
      </c>
    </row>
    <row r="72" spans="2:3" x14ac:dyDescent="0.35">
      <c r="B72" s="83" t="s">
        <v>4</v>
      </c>
      <c r="C72" s="81" t="s">
        <v>6</v>
      </c>
    </row>
    <row r="73" spans="2:3" x14ac:dyDescent="0.35">
      <c r="B73" s="83" t="s">
        <v>5</v>
      </c>
      <c r="C73" s="81" t="s">
        <v>7</v>
      </c>
    </row>
    <row r="74" spans="2:3" x14ac:dyDescent="0.35">
      <c r="B74" s="83"/>
    </row>
    <row r="75" spans="2:3" x14ac:dyDescent="0.35">
      <c r="B75" s="83" t="s">
        <v>86</v>
      </c>
      <c r="C75" s="81" t="s">
        <v>104</v>
      </c>
    </row>
    <row r="76" spans="2:3" x14ac:dyDescent="0.35">
      <c r="B76" s="83" t="s">
        <v>4</v>
      </c>
      <c r="C76" s="81" t="s">
        <v>6</v>
      </c>
    </row>
    <row r="77" spans="2:3" x14ac:dyDescent="0.35">
      <c r="B77" s="83" t="s">
        <v>5</v>
      </c>
      <c r="C77" s="81" t="s">
        <v>7</v>
      </c>
    </row>
    <row r="78" spans="2:3" x14ac:dyDescent="0.35">
      <c r="B78" s="83"/>
    </row>
    <row r="79" spans="2:3" x14ac:dyDescent="0.35">
      <c r="B79" s="83" t="s">
        <v>87</v>
      </c>
      <c r="C79" s="81" t="s">
        <v>200</v>
      </c>
    </row>
    <row r="80" spans="2:3" x14ac:dyDescent="0.35">
      <c r="B80" s="83" t="s">
        <v>4</v>
      </c>
      <c r="C80" s="81" t="s">
        <v>6</v>
      </c>
    </row>
    <row r="81" spans="2:3" x14ac:dyDescent="0.35">
      <c r="B81" s="83" t="s">
        <v>5</v>
      </c>
      <c r="C81" s="81" t="s">
        <v>7</v>
      </c>
    </row>
    <row r="82" spans="2:3" x14ac:dyDescent="0.35">
      <c r="B82" s="83"/>
    </row>
    <row r="83" spans="2:3" x14ac:dyDescent="0.35">
      <c r="B83" s="83" t="s">
        <v>88</v>
      </c>
      <c r="C83" s="81" t="s">
        <v>136</v>
      </c>
    </row>
    <row r="84" spans="2:3" x14ac:dyDescent="0.35">
      <c r="B84" s="83" t="s">
        <v>4</v>
      </c>
      <c r="C84" s="81" t="s">
        <v>6</v>
      </c>
    </row>
    <row r="85" spans="2:3" x14ac:dyDescent="0.35">
      <c r="B85" s="83" t="s">
        <v>5</v>
      </c>
      <c r="C85" s="81" t="s">
        <v>7</v>
      </c>
    </row>
    <row r="86" spans="2:3" x14ac:dyDescent="0.35">
      <c r="B86" s="83"/>
    </row>
    <row r="87" spans="2:3" x14ac:dyDescent="0.35">
      <c r="B87" s="83" t="s">
        <v>89</v>
      </c>
      <c r="C87" s="81" t="s">
        <v>137</v>
      </c>
    </row>
    <row r="88" spans="2:3" x14ac:dyDescent="0.35">
      <c r="B88" s="83" t="s">
        <v>4</v>
      </c>
      <c r="C88" s="81" t="s">
        <v>6</v>
      </c>
    </row>
    <row r="89" spans="2:3" x14ac:dyDescent="0.35">
      <c r="B89" s="83" t="s">
        <v>5</v>
      </c>
      <c r="C89" s="81" t="s">
        <v>7</v>
      </c>
    </row>
    <row r="90" spans="2:3" x14ac:dyDescent="0.35">
      <c r="B90" s="83"/>
    </row>
    <row r="91" spans="2:3" x14ac:dyDescent="0.35">
      <c r="B91" s="83" t="s">
        <v>90</v>
      </c>
      <c r="C91" s="81" t="s">
        <v>105</v>
      </c>
    </row>
    <row r="92" spans="2:3" x14ac:dyDescent="0.35">
      <c r="B92" s="83" t="s">
        <v>4</v>
      </c>
      <c r="C92" s="81" t="s">
        <v>6</v>
      </c>
    </row>
    <row r="93" spans="2:3" x14ac:dyDescent="0.35">
      <c r="B93" s="83" t="s">
        <v>5</v>
      </c>
      <c r="C93" s="81" t="s">
        <v>7</v>
      </c>
    </row>
    <row r="94" spans="2:3" x14ac:dyDescent="0.35">
      <c r="B94" s="83"/>
    </row>
    <row r="95" spans="2:3" x14ac:dyDescent="0.35">
      <c r="B95" s="83" t="s">
        <v>91</v>
      </c>
      <c r="C95" s="81" t="s">
        <v>106</v>
      </c>
    </row>
    <row r="96" spans="2:3" x14ac:dyDescent="0.35">
      <c r="B96" s="83" t="s">
        <v>4</v>
      </c>
      <c r="C96" s="81" t="s">
        <v>6</v>
      </c>
    </row>
    <row r="97" spans="2:3" x14ac:dyDescent="0.35">
      <c r="B97" s="83" t="s">
        <v>5</v>
      </c>
      <c r="C97" s="81" t="s">
        <v>7</v>
      </c>
    </row>
    <row r="98" spans="2:3" x14ac:dyDescent="0.35">
      <c r="B98" s="83"/>
    </row>
    <row r="99" spans="2:3" x14ac:dyDescent="0.35">
      <c r="B99" s="81" t="s">
        <v>158</v>
      </c>
    </row>
    <row r="101" spans="2:3" x14ac:dyDescent="0.35">
      <c r="B101" s="83" t="s">
        <v>45</v>
      </c>
      <c r="C101" s="81" t="s">
        <v>224</v>
      </c>
    </row>
    <row r="102" spans="2:3" x14ac:dyDescent="0.35">
      <c r="B102" s="83" t="s">
        <v>4</v>
      </c>
      <c r="C102" s="81" t="s">
        <v>6</v>
      </c>
    </row>
    <row r="103" spans="2:3" x14ac:dyDescent="0.35">
      <c r="B103" s="83" t="s">
        <v>5</v>
      </c>
      <c r="C103" s="81" t="s">
        <v>7</v>
      </c>
    </row>
    <row r="105" spans="2:3" x14ac:dyDescent="0.35">
      <c r="B105" s="83" t="s">
        <v>46</v>
      </c>
      <c r="C105" s="81" t="s">
        <v>107</v>
      </c>
    </row>
    <row r="106" spans="2:3" x14ac:dyDescent="0.35">
      <c r="B106" s="83" t="s">
        <v>4</v>
      </c>
      <c r="C106" s="81" t="s">
        <v>6</v>
      </c>
    </row>
    <row r="107" spans="2:3" x14ac:dyDescent="0.35">
      <c r="B107" s="83" t="s">
        <v>5</v>
      </c>
      <c r="C107" s="81" t="s">
        <v>7</v>
      </c>
    </row>
    <row r="109" spans="2:3" x14ac:dyDescent="0.35">
      <c r="B109" s="83" t="s">
        <v>47</v>
      </c>
      <c r="C109" s="81" t="s">
        <v>140</v>
      </c>
    </row>
    <row r="110" spans="2:3" x14ac:dyDescent="0.35">
      <c r="B110" s="83" t="s">
        <v>4</v>
      </c>
      <c r="C110" s="81" t="s">
        <v>6</v>
      </c>
    </row>
    <row r="111" spans="2:3" x14ac:dyDescent="0.35">
      <c r="B111" s="83" t="s">
        <v>5</v>
      </c>
      <c r="C111" s="81" t="s">
        <v>7</v>
      </c>
    </row>
    <row r="113" spans="2:3" x14ac:dyDescent="0.35">
      <c r="B113" s="83" t="s">
        <v>48</v>
      </c>
      <c r="C113" s="81" t="s">
        <v>204</v>
      </c>
    </row>
    <row r="114" spans="2:3" x14ac:dyDescent="0.35">
      <c r="B114" s="83" t="s">
        <v>4</v>
      </c>
      <c r="C114" s="81" t="s">
        <v>6</v>
      </c>
    </row>
    <row r="115" spans="2:3" x14ac:dyDescent="0.35">
      <c r="B115" s="83" t="s">
        <v>5</v>
      </c>
      <c r="C115" s="81" t="s">
        <v>7</v>
      </c>
    </row>
    <row r="117" spans="2:3" x14ac:dyDescent="0.35">
      <c r="B117" s="83" t="s">
        <v>49</v>
      </c>
      <c r="C117" s="81" t="s">
        <v>142</v>
      </c>
    </row>
    <row r="118" spans="2:3" x14ac:dyDescent="0.35">
      <c r="B118" s="83" t="s">
        <v>4</v>
      </c>
      <c r="C118" s="81" t="s">
        <v>6</v>
      </c>
    </row>
    <row r="119" spans="2:3" x14ac:dyDescent="0.35">
      <c r="B119" s="83" t="s">
        <v>5</v>
      </c>
      <c r="C119" s="81" t="s">
        <v>7</v>
      </c>
    </row>
    <row r="121" spans="2:3" x14ac:dyDescent="0.35">
      <c r="B121" s="83" t="s">
        <v>50</v>
      </c>
      <c r="C121" s="81" t="s">
        <v>143</v>
      </c>
    </row>
    <row r="122" spans="2:3" x14ac:dyDescent="0.35">
      <c r="B122" s="83" t="s">
        <v>4</v>
      </c>
      <c r="C122" s="81" t="s">
        <v>6</v>
      </c>
    </row>
    <row r="123" spans="2:3" x14ac:dyDescent="0.35">
      <c r="B123" s="83" t="s">
        <v>5</v>
      </c>
      <c r="C123" s="81" t="s">
        <v>7</v>
      </c>
    </row>
    <row r="125" spans="2:3" x14ac:dyDescent="0.35">
      <c r="B125" s="83" t="s">
        <v>51</v>
      </c>
      <c r="C125" s="81" t="s">
        <v>205</v>
      </c>
    </row>
    <row r="126" spans="2:3" x14ac:dyDescent="0.35">
      <c r="B126" s="83" t="s">
        <v>4</v>
      </c>
      <c r="C126" s="81" t="s">
        <v>6</v>
      </c>
    </row>
    <row r="127" spans="2:3" x14ac:dyDescent="0.35">
      <c r="B127" s="83" t="s">
        <v>5</v>
      </c>
      <c r="C127" s="81" t="s">
        <v>7</v>
      </c>
    </row>
    <row r="128" spans="2:3" x14ac:dyDescent="0.35">
      <c r="B128" s="83"/>
    </row>
    <row r="129" spans="2:4" x14ac:dyDescent="0.35">
      <c r="B129" s="83" t="s">
        <v>52</v>
      </c>
      <c r="C129" s="81" t="s">
        <v>108</v>
      </c>
    </row>
    <row r="130" spans="2:4" x14ac:dyDescent="0.35">
      <c r="B130" s="83" t="s">
        <v>4</v>
      </c>
      <c r="C130" s="81" t="s">
        <v>6</v>
      </c>
    </row>
    <row r="131" spans="2:4" x14ac:dyDescent="0.35">
      <c r="B131" s="83" t="s">
        <v>5</v>
      </c>
      <c r="C131" s="81" t="s">
        <v>7</v>
      </c>
    </row>
    <row r="132" spans="2:4" x14ac:dyDescent="0.35">
      <c r="B132" s="83"/>
    </row>
    <row r="133" spans="2:4" x14ac:dyDescent="0.35">
      <c r="B133" s="81" t="s">
        <v>159</v>
      </c>
    </row>
    <row r="135" spans="2:4" x14ac:dyDescent="0.35">
      <c r="B135" s="83" t="s">
        <v>58</v>
      </c>
      <c r="C135" s="81" t="s">
        <v>147</v>
      </c>
    </row>
    <row r="136" spans="2:4" x14ac:dyDescent="0.35">
      <c r="B136" s="83" t="s">
        <v>4</v>
      </c>
      <c r="C136" s="81" t="s">
        <v>6</v>
      </c>
    </row>
    <row r="137" spans="2:4" x14ac:dyDescent="0.35">
      <c r="B137" s="83" t="s">
        <v>5</v>
      </c>
      <c r="C137" s="81" t="s">
        <v>7</v>
      </c>
    </row>
    <row r="139" spans="2:4" x14ac:dyDescent="0.35">
      <c r="B139" s="83" t="s">
        <v>59</v>
      </c>
      <c r="C139" s="81" t="s">
        <v>165</v>
      </c>
      <c r="D139" s="78"/>
    </row>
    <row r="140" spans="2:4" x14ac:dyDescent="0.35">
      <c r="B140" s="83" t="s">
        <v>4</v>
      </c>
      <c r="C140" s="81" t="s">
        <v>6</v>
      </c>
    </row>
    <row r="141" spans="2:4" x14ac:dyDescent="0.35">
      <c r="B141" s="83" t="s">
        <v>5</v>
      </c>
      <c r="C141" s="81" t="s">
        <v>7</v>
      </c>
    </row>
    <row r="143" spans="2:4" ht="58" x14ac:dyDescent="0.35">
      <c r="B143" s="83" t="s">
        <v>63</v>
      </c>
      <c r="C143" s="86" t="s">
        <v>148</v>
      </c>
    </row>
    <row r="144" spans="2:4" x14ac:dyDescent="0.35">
      <c r="B144" s="83" t="s">
        <v>4</v>
      </c>
      <c r="C144" s="81" t="s">
        <v>6</v>
      </c>
    </row>
    <row r="145" spans="2:3" x14ac:dyDescent="0.35">
      <c r="B145" s="83" t="s">
        <v>5</v>
      </c>
      <c r="C145" s="81" t="s">
        <v>7</v>
      </c>
    </row>
    <row r="147" spans="2:3" x14ac:dyDescent="0.35">
      <c r="B147" s="83" t="s">
        <v>64</v>
      </c>
      <c r="C147" s="81" t="s">
        <v>149</v>
      </c>
    </row>
    <row r="148" spans="2:3" x14ac:dyDescent="0.35">
      <c r="B148" s="83" t="s">
        <v>4</v>
      </c>
      <c r="C148" s="81" t="s">
        <v>6</v>
      </c>
    </row>
    <row r="149" spans="2:3" x14ac:dyDescent="0.35">
      <c r="B149" s="83" t="s">
        <v>5</v>
      </c>
      <c r="C149" s="81" t="s">
        <v>7</v>
      </c>
    </row>
    <row r="151" spans="2:3" x14ac:dyDescent="0.35">
      <c r="B151" s="83" t="s">
        <v>60</v>
      </c>
      <c r="C151" s="81" t="s">
        <v>150</v>
      </c>
    </row>
    <row r="152" spans="2:3" x14ac:dyDescent="0.35">
      <c r="B152" s="83" t="s">
        <v>4</v>
      </c>
      <c r="C152" s="81" t="s">
        <v>6</v>
      </c>
    </row>
    <row r="153" spans="2:3" x14ac:dyDescent="0.35">
      <c r="B153" s="83" t="s">
        <v>5</v>
      </c>
      <c r="C153" s="81" t="s">
        <v>7</v>
      </c>
    </row>
    <row r="155" spans="2:3" x14ac:dyDescent="0.35">
      <c r="B155" s="83" t="s">
        <v>61</v>
      </c>
      <c r="C155" s="81" t="s">
        <v>151</v>
      </c>
    </row>
    <row r="156" spans="2:3" x14ac:dyDescent="0.35">
      <c r="B156" s="83" t="s">
        <v>4</v>
      </c>
      <c r="C156" s="81" t="s">
        <v>6</v>
      </c>
    </row>
    <row r="157" spans="2:3" x14ac:dyDescent="0.35">
      <c r="B157" s="83" t="s">
        <v>5</v>
      </c>
      <c r="C157" s="81" t="s">
        <v>7</v>
      </c>
    </row>
    <row r="159" spans="2:3" x14ac:dyDescent="0.35">
      <c r="B159" s="83" t="s">
        <v>65</v>
      </c>
      <c r="C159" s="81" t="s">
        <v>152</v>
      </c>
    </row>
    <row r="160" spans="2:3" x14ac:dyDescent="0.35">
      <c r="B160" s="83" t="s">
        <v>4</v>
      </c>
      <c r="C160" s="81" t="s">
        <v>6</v>
      </c>
    </row>
    <row r="161" spans="2:3" x14ac:dyDescent="0.35">
      <c r="B161" s="83" t="s">
        <v>5</v>
      </c>
      <c r="C161" s="81" t="s">
        <v>7</v>
      </c>
    </row>
    <row r="163" spans="2:3" x14ac:dyDescent="0.35">
      <c r="B163" s="83" t="s">
        <v>66</v>
      </c>
      <c r="C163" s="81" t="s">
        <v>153</v>
      </c>
    </row>
    <row r="164" spans="2:3" x14ac:dyDescent="0.35">
      <c r="B164" s="83" t="s">
        <v>4</v>
      </c>
      <c r="C164" s="81" t="s">
        <v>6</v>
      </c>
    </row>
    <row r="165" spans="2:3" x14ac:dyDescent="0.35">
      <c r="B165" s="83" t="s">
        <v>5</v>
      </c>
      <c r="C165" s="81" t="s">
        <v>7</v>
      </c>
    </row>
  </sheetData>
  <sheetProtection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0E96E295BD24449780EEEEE05611EC" ma:contentTypeVersion="10" ma:contentTypeDescription="Create a new document." ma:contentTypeScope="" ma:versionID="ff15bdefd16983b7e78ec89b2cc5a8b6">
  <xsd:schema xmlns:xsd="http://www.w3.org/2001/XMLSchema" xmlns:xs="http://www.w3.org/2001/XMLSchema" xmlns:p="http://schemas.microsoft.com/office/2006/metadata/properties" xmlns:ns3="4c1b4742-accf-4a89-b6dc-0b4549962e67" targetNamespace="http://schemas.microsoft.com/office/2006/metadata/properties" ma:root="true" ma:fieldsID="6fa35f7123db893881172ba40a817e3f" ns3:_="">
    <xsd:import namespace="4c1b4742-accf-4a89-b6dc-0b4549962e67"/>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b4742-accf-4a89-b6dc-0b4549962e6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c1b4742-accf-4a89-b6dc-0b4549962e67" xsi:nil="true"/>
  </documentManagement>
</p:properties>
</file>

<file path=customXml/itemProps1.xml><?xml version="1.0" encoding="utf-8"?>
<ds:datastoreItem xmlns:ds="http://schemas.openxmlformats.org/officeDocument/2006/customXml" ds:itemID="{803E61AE-C17E-4F65-9F7C-E2F695B2A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b4742-accf-4a89-b6dc-0b4549962e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0AE9C5-7E6E-4B6D-9EC7-068863F4A97D}">
  <ds:schemaRefs>
    <ds:schemaRef ds:uri="http://schemas.microsoft.com/sharepoint/v3/contenttype/forms"/>
  </ds:schemaRefs>
</ds:datastoreItem>
</file>

<file path=customXml/itemProps3.xml><?xml version="1.0" encoding="utf-8"?>
<ds:datastoreItem xmlns:ds="http://schemas.openxmlformats.org/officeDocument/2006/customXml" ds:itemID="{D73FA58A-F2C0-4EDA-88C7-134376EC3C30}">
  <ds:schemaRefs>
    <ds:schemaRef ds:uri="http://schemas.openxmlformats.org/package/2006/metadata/core-properties"/>
    <ds:schemaRef ds:uri="http://purl.org/dc/dcmitype/"/>
    <ds:schemaRef ds:uri="http://schemas.microsoft.com/office/2006/documentManagement/types"/>
    <ds:schemaRef ds:uri="4c1b4742-accf-4a89-b6dc-0b4549962e67"/>
    <ds:schemaRef ds:uri="http://schemas.microsoft.com/office/infopath/2007/PartnerControls"/>
    <ds:schemaRef ds:uri="http://purl.org/dc/elements/1.1/"/>
    <ds:schemaRef ds:uri="http://www.w3.org/XML/1998/namespace"/>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Objectives and Context</vt:lpstr>
      <vt:lpstr>How to use</vt:lpstr>
      <vt:lpstr>Score summary</vt:lpstr>
      <vt:lpstr>Questionnaire</vt:lpstr>
      <vt:lpstr>Scoring - Do not edit</vt:lpstr>
      <vt:lpstr>Data - Do not edit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Zeeshan Ahmad</dc:creator>
  <cp:lastModifiedBy>Yash Ajmera</cp:lastModifiedBy>
  <dcterms:created xsi:type="dcterms:W3CDTF">2015-06-05T18:17:20Z</dcterms:created>
  <dcterms:modified xsi:type="dcterms:W3CDTF">2026-08-27T15:39:05Z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0x010100AD0E96E295BD24449780EEEEE05611EC</vt:lpwstr>
  </property>
</Properties>
</file>